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ninak\Documents\Portisklubben\"/>
    </mc:Choice>
  </mc:AlternateContent>
  <xr:revisionPtr revIDLastSave="0" documentId="13_ncr:1_{FFC59B19-3FEB-400A-AB5C-3C37DE5588F7}" xr6:coauthVersionLast="47" xr6:coauthVersionMax="47" xr10:uidLastSave="{00000000-0000-0000-0000-000000000000}"/>
  <bookViews>
    <workbookView xWindow="-110" yWindow="-110" windowWidth="19420" windowHeight="11020" activeTab="1" xr2:uid="{00000000-000D-0000-FFFF-FFFF00000000}"/>
  </bookViews>
  <sheets>
    <sheet name="Årsrengskap" sheetId="6" r:id="rId1"/>
    <sheet name="2023 bank" sheetId="1" r:id="rId2"/>
    <sheet name="Prosjekter" sheetId="2" r:id="rId3"/>
  </sheets>
  <definedNames>
    <definedName name="_xlcn.WorksheetConnection_20190111Portisklubbenarkiv_dokument.xlsxKontoutstkrift" hidden="1">Kontoutstkrift[]</definedName>
    <definedName name="_xlcn.WorksheetConnection_20190111Portisklubbenarkiv_dokument.xlsxProsjekter" hidden="1">Prosjekter[]</definedName>
    <definedName name="Slicer_Inntekter">#N/A</definedName>
    <definedName name="Slicer_Utgifter">#N/A</definedName>
  </definedNames>
  <calcPr calcId="191029"/>
  <pivotCaches>
    <pivotCache cacheId="0" r:id="rId4"/>
    <pivotCache cacheId="1" r:id="rId5"/>
  </pivotCaches>
  <extLst>
    <ext xmlns:x14="http://schemas.microsoft.com/office/spreadsheetml/2009/9/main" uri="{876F7934-8845-4945-9796-88D515C7AA90}">
      <x14:pivotCaches>
        <pivotCache cacheId="2" r:id="rId6"/>
      </x14:pivotCaches>
    </ext>
    <ext xmlns:x14="http://schemas.microsoft.com/office/spreadsheetml/2009/9/main" uri="{BBE1A952-AA13-448e-AADC-164F8A28A991}">
      <x14:slicerCaches>
        <x14:slicerCache r:id="rId7"/>
        <x14:slicerCache r:id="rId8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FCE2AD5D-F65C-4FA6-A056-5C36A1767C68}">
      <x15:dataModel>
        <x15:modelTables>
          <x15:modelTable id="Prosjekter" name="Prosjekter" connection="WorksheetConnection_2019 01 - 11 Portis klubben arkiv_dokument.xlsx!Prosjekter"/>
          <x15:modelTable id="Kontoutstkrift" name="Kontoutstkrift" connection="WorksheetConnection_2019 01 - 11 Portis klubben arkiv_dokument.xlsx!Kontoutstkrift"/>
        </x15:modelTables>
        <x15:modelRelationships>
          <x15:modelRelationship fromTable="Kontoutstkrift" fromColumn="Prosjekt" toTable="Prosjekter" toColumn="Nr"/>
        </x15:modelRelationship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6" i="1" l="1"/>
  <c r="C175" i="1"/>
  <c r="J173" i="1"/>
  <c r="J172" i="1"/>
  <c r="J171" i="1"/>
  <c r="J170" i="1"/>
  <c r="J169" i="1"/>
  <c r="J168" i="1"/>
  <c r="J167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30" i="1"/>
  <c r="J131" i="1"/>
  <c r="J132" i="1"/>
  <c r="J133" i="1"/>
  <c r="J134" i="1"/>
  <c r="J135" i="1"/>
  <c r="J136" i="1"/>
  <c r="J137" i="1"/>
  <c r="J138" i="1"/>
  <c r="J139" i="1"/>
  <c r="J140" i="1"/>
  <c r="J126" i="1"/>
  <c r="J10" i="1"/>
  <c r="J9" i="1"/>
  <c r="J129" i="1" l="1"/>
  <c r="J128" i="1"/>
  <c r="J127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8" i="1" l="1"/>
  <c r="C37" i="6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2D5BB60-F5F8-43DD-9991-FAC0C1D3B404}" keepAlive="1" name="ThisWorkbookDataModel" description="Datamodell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6687D7C2-7D3D-4C37-AC6B-86E2A10FF803}" name="WorksheetConnection_2019 01 - 11 Portis klubben arkiv_dokument.xlsx!Kontoutstkrift" type="102" refreshedVersion="8" minRefreshableVersion="5">
    <extLst>
      <ext xmlns:x15="http://schemas.microsoft.com/office/spreadsheetml/2010/11/main" uri="{DE250136-89BD-433C-8126-D09CA5730AF9}">
        <x15:connection id="Kontoutstkrift" autoDelete="1">
          <x15:rangePr sourceName="_xlcn.WorksheetConnection_20190111Portisklubbenarkiv_dokument.xlsxKontoutstkrift"/>
        </x15:connection>
      </ext>
    </extLst>
  </connection>
  <connection id="3" xr16:uid="{476EBFF5-40DB-4076-AF85-D949953C6E35}" name="WorksheetConnection_2019 01 - 11 Portis klubben arkiv_dokument.xlsx!Prosjekter" type="102" refreshedVersion="8" minRefreshableVersion="5">
    <extLst>
      <ext xmlns:x15="http://schemas.microsoft.com/office/spreadsheetml/2010/11/main" uri="{DE250136-89BD-433C-8126-D09CA5730AF9}">
        <x15:connection id="Prosjekter">
          <x15:rangePr sourceName="_xlcn.WorksheetConnection_20190111Portisklubbenarkiv_dokument.xlsxProsjekter"/>
        </x15:connection>
      </ext>
    </extLst>
  </connection>
</connections>
</file>

<file path=xl/sharedStrings.xml><?xml version="1.0" encoding="utf-8"?>
<sst xmlns="http://schemas.openxmlformats.org/spreadsheetml/2006/main" count="374" uniqueCount="219">
  <si>
    <r>
      <rPr>
        <sz val="10"/>
        <rFont val="Arial"/>
        <family val="2"/>
      </rPr>
      <t xml:space="preserve">Raseklubben For Portugisisk Vannhund C/o Mona Irene Holte Edveien 42
</t>
    </r>
    <r>
      <rPr>
        <sz val="10"/>
        <rFont val="Arial"/>
        <family val="2"/>
      </rPr>
      <t>1680  SKJÆRHALDEN</t>
    </r>
  </si>
  <si>
    <r>
      <rPr>
        <b/>
        <sz val="9"/>
        <rFont val="Arial"/>
        <family val="2"/>
      </rPr>
      <t>Kontoutskrift for 0539.36.11776</t>
    </r>
  </si>
  <si>
    <r>
      <rPr>
        <b/>
        <sz val="9"/>
        <rFont val="Arial"/>
        <family val="2"/>
      </rPr>
      <t>Bedriftskonto</t>
    </r>
  </si>
  <si>
    <r>
      <rPr>
        <b/>
        <sz val="9"/>
        <rFont val="Arial"/>
        <family val="2"/>
      </rPr>
      <t>Dato</t>
    </r>
  </si>
  <si>
    <t>Nr</t>
  </si>
  <si>
    <t>Medlemskontigent</t>
  </si>
  <si>
    <t>Aktivitetshelg</t>
  </si>
  <si>
    <t>Rasespesial</t>
  </si>
  <si>
    <t>Prosjekt</t>
  </si>
  <si>
    <t>Inntekter</t>
  </si>
  <si>
    <t>Utgifter</t>
  </si>
  <si>
    <t>Vannarbeid</t>
  </si>
  <si>
    <t>Salg</t>
  </si>
  <si>
    <t>Tilskudd Aktiviteter</t>
  </si>
  <si>
    <t>Rengskap / Revisor</t>
  </si>
  <si>
    <t>Kontorrekvisita</t>
  </si>
  <si>
    <t>Web/ datautgifter</t>
  </si>
  <si>
    <t>Kurs / Møter</t>
  </si>
  <si>
    <t>Porto</t>
  </si>
  <si>
    <t>Reklamekoster</t>
  </si>
  <si>
    <t>Forsirking</t>
  </si>
  <si>
    <t>Div. Kostnader</t>
  </si>
  <si>
    <t>Tekst</t>
  </si>
  <si>
    <t>Feil</t>
  </si>
  <si>
    <t>Renter</t>
  </si>
  <si>
    <t>Konto</t>
  </si>
  <si>
    <t>Sum inntekt</t>
  </si>
  <si>
    <t>Sum utgifter</t>
  </si>
  <si>
    <t>bilag nr</t>
  </si>
  <si>
    <t>NOTE - VARELAGER</t>
  </si>
  <si>
    <t>Ut av konto</t>
  </si>
  <si>
    <t>Inn på konto</t>
  </si>
  <si>
    <t>Rentedato</t>
  </si>
  <si>
    <t>Arkivref.</t>
  </si>
  <si>
    <t>Dato</t>
  </si>
  <si>
    <t>Bokførings dato</t>
  </si>
  <si>
    <t>Forklarende tekst</t>
  </si>
  <si>
    <t>Tom</t>
  </si>
  <si>
    <t xml:space="preserve">Utskriftsnummer
Internasjonalt kontonummer (IBAN) BIC (Swift-adresse)
</t>
  </si>
  <si>
    <t>Saldo</t>
  </si>
  <si>
    <t>Ny saldo per 31.12.2020</t>
  </si>
  <si>
    <t xml:space="preserve"> NOK 282.754,60</t>
  </si>
  <si>
    <t>Ikke kjent</t>
  </si>
  <si>
    <t>Styremøter</t>
  </si>
  <si>
    <t>Lager</t>
  </si>
  <si>
    <t>Verdi varelager 31.12.2022</t>
  </si>
  <si>
    <t>Portisposten</t>
  </si>
  <si>
    <t>Årsregnskap 2023
Raseklubben for Portugisisk vannhund</t>
  </si>
  <si>
    <t>Årsresultat 2023</t>
  </si>
  <si>
    <t>Verdi varelager 31.12.2023</t>
  </si>
  <si>
    <t>Omkostninger
Se Detaljer i Fakturaoversikt Nettb Desember 2022
for Foretak 00986339698</t>
  </si>
  <si>
    <t>Overføring innland nr.2203510 Vipps AS
Utb. 2000091 Vippsnr 11319</t>
  </si>
  <si>
    <t>Giro nr.3584257
Sundby Gård Håkon Sundby</t>
  </si>
  <si>
    <t>Visa
Nok 353,75 Adobe Creative Clo</t>
  </si>
  <si>
    <t>Overføring innland nr.2203564 Vipps AS
Utb. 2000092 Vippsnr 11319</t>
  </si>
  <si>
    <t>Overføring innland nr.3997126 Hege Skomedal</t>
  </si>
  <si>
    <t>Giro nr.3599257 Domeneshop AS</t>
  </si>
  <si>
    <t>Overføring innland nr.3785906 Nina m e Kilbane</t>
  </si>
  <si>
    <t>Overføring innland nr.3785896 Even Storskogen Prydz</t>
  </si>
  <si>
    <t>Overføring innland nr.3785870 Elin Flaaten</t>
  </si>
  <si>
    <t>Overføring innland nr.3785855 Line Gran Solberg</t>
  </si>
  <si>
    <t>Overføring innland nr.3785847 Ragnar Lie</t>
  </si>
  <si>
    <t>Overføring innland nr.3785839 Mona Lindrupsen</t>
  </si>
  <si>
    <t>Overføring innland nr.3785825 Nina Botterli</t>
  </si>
  <si>
    <t>Overføring innland nr.3785943 Elin Flaaten</t>
  </si>
  <si>
    <t>Overføring innland nr.3786010 Nicolai Sebergsen</t>
  </si>
  <si>
    <t>Overføring innland nr.3785990 Ester Knudsen</t>
  </si>
  <si>
    <t>Overføring innland nr. 132552 Norsk Kennel Klub</t>
  </si>
  <si>
    <t>Giro nr.3345851
Quality Hotel Leangkollen AS</t>
  </si>
  <si>
    <t>Omkostninger
Se Detaljer i Fakturaoversikt Nettb Januar 2023
for Foretak 00986339698</t>
  </si>
  <si>
    <t>Overføring innland nr. 892984 Norsk Kennel Klub</t>
  </si>
  <si>
    <t>Overføring innland nr.1207380 Norsk Kennel Klub</t>
  </si>
  <si>
    <t>Visa
Nok 1199,00 Microsoft:store</t>
  </si>
  <si>
    <t>Overføring innland nr.2203977 Vipps AS
Utb. 2000093 Vippsnr 11319</t>
  </si>
  <si>
    <t>Giro nr.3464726
Sundby Gård Håkon Sundby</t>
  </si>
  <si>
    <t>Overføring innland nr. 765252 Norsk Kennel Klub</t>
  </si>
  <si>
    <t>Overføring innland nr.3697583 Mona Lindrupsen</t>
  </si>
  <si>
    <t>Omkostninger Se Detaljer i Fakturaoversikt Nettb Februar 2023</t>
  </si>
  <si>
    <t>Giro nr.3878111 Aprila Bank Asa</t>
  </si>
  <si>
    <t>Giro nr.3994769 Aprila Bank Asa</t>
  </si>
  <si>
    <t>Visa Nok 353,75 Adobe Creative Clo</t>
  </si>
  <si>
    <t>Overføring innland nr. 266216 Norsk Kennel Klub</t>
  </si>
  <si>
    <t>Overføring innland nr. 472270 Norsk Kennel Klub</t>
  </si>
  <si>
    <t>Overførsel utland nr.9838442 Trellebystrands Camping Ab Telebank Ref.: V96797 Sek           1.265,00</t>
  </si>
  <si>
    <t>Overførsel utland nr.9838441 Trellebystrands Camping Ab Telebank Ref.: V96791 Sek           1.905,00</t>
  </si>
  <si>
    <t>Overførsel utland nr.9881316 Rasklubben For Portugisisk Vattenhu Telebank Ref.: V52561 Sek           2.400,00</t>
  </si>
  <si>
    <t>Overføring innland nr. 151786 Norsk Kennel Klubb</t>
  </si>
  <si>
    <t>Omkostninger
Se Detaljer i Fakturaoversikt Nettb Mars 2023
for Foretak 00986339698</t>
  </si>
  <si>
    <t>Giro nr.3408778 Domeneshop AS</t>
  </si>
  <si>
    <t>Overføring innland nr. 201720 Norsk Kennel Klub</t>
  </si>
  <si>
    <t>Overføring innland nr.2207816 Vipps AS
Utb. 2000094 Vippsnr 11319</t>
  </si>
  <si>
    <t>Giro nr.3945147
Sundby Gård Håkon Sundby</t>
  </si>
  <si>
    <t>Omkostninger
Se Detaljer i Fakturaoversikt Nettb April 2023
for Foretak 00986339698</t>
  </si>
  <si>
    <t>Overføring innland nr.1540765 Norsk Kennel Klub</t>
  </si>
  <si>
    <t>Overføring innland nr. 588511 Norsk Kennel Klub</t>
  </si>
  <si>
    <t>Overføring innland nr.1014241 Norsk Kennel Klub</t>
  </si>
  <si>
    <t>Overføring innland nr.2209151 Vipps Mobilepay AS
Utb. 2000095 Vippsnr 11319</t>
  </si>
  <si>
    <t>Overføring innland nr.3698642 Nina m e Kilbane</t>
  </si>
  <si>
    <t>Overføring innland nr. 176088 Norsk Kennel Klub</t>
  </si>
  <si>
    <t>Overføring innland nr.2209618 Vipps Mobilepay AS
Utb. 2000096 Vippsnr 11319</t>
  </si>
  <si>
    <t>Omkostninger
Se Detaljer i Fakturaoversikt Nettb Mai 2023
for Foretak 00986339698</t>
  </si>
  <si>
    <t>Overføring innland nr.1192322 Norsk Kennel Klub</t>
  </si>
  <si>
    <t>Overføring innland nr.1192321 Norsk Kennel Klub</t>
  </si>
  <si>
    <t>Overføring innland nr.2209833 Vipps Mobilepay AS
Utb. 2000097 Vippsnr 11319</t>
  </si>
  <si>
    <t>Overføring innland nr. 806652 Norsk Kennel Klub</t>
  </si>
  <si>
    <t>Overføring innland nr.2210146 Vipps Mobilepay AS
Utb. 2000098 Vippsnr 11319</t>
  </si>
  <si>
    <t>Overføring innland nr.2210190 Vipps Mobilepay AS
Utb. 2000099 Vippsnr 11319</t>
  </si>
  <si>
    <t>Overføring innland nr.2210326 Vipps Mobilepay AS
Utb. 2000100 Vippsnr 11319</t>
  </si>
  <si>
    <t>Overføring innland nr.2210340 Vipps Mobilepay AS
Utb. 2000101 Vippsnr 11319</t>
  </si>
  <si>
    <t>Overføring innland nr. 227143 Norsk Kennel Klub</t>
  </si>
  <si>
    <t>Overføring innland nr.2210403 Vipps Mobilepay AS
Utb. 2000102 Vippsnr 11319</t>
  </si>
  <si>
    <t>Overføring innland nr.2210414 Vipps Mobilepay AS
Utb. 2000103 Vippsnr 11319</t>
  </si>
  <si>
    <t>Overføring innland nr.1101708 Kundeutbytte 2022 Gjensidigestiftelsen</t>
  </si>
  <si>
    <t>Overføring innland nr.2210436 Vipps Mobilepay AS
Utb. 2000104 Vippsnr 11319</t>
  </si>
  <si>
    <t>Overføring innland nr.3661747 Hundihuset AS</t>
  </si>
  <si>
    <t>Giro nr.3401967
Sundby Gård Håkon Sundby</t>
  </si>
  <si>
    <t>Overføring innland nr. 982618 Norsk Kennel Klub</t>
  </si>
  <si>
    <t>Overføring innland nr. 982617 Norsk Kennel Klub</t>
  </si>
  <si>
    <t>Omkostninger
Se Detaljer i Fakturaoversikt Nettb Juni 2023
for Foretak 00986339698</t>
  </si>
  <si>
    <t>Overføring innland nr.3373187 Idealtrykk AS</t>
  </si>
  <si>
    <t>Overføring innland nr.3373061 Line Gran Solberg</t>
  </si>
  <si>
    <t>Overføring innland nr.3373103 Line Gran Solberg</t>
  </si>
  <si>
    <t>Overføring innland nr.2210693 Vipps Mobilepay AS
Utb. 2000105 Vippsnr 11319</t>
  </si>
  <si>
    <t>Overføring innland nr.3327139 Nes Camping Jeløy AS</t>
  </si>
  <si>
    <t>Overføring innland nr.1531216 Norsk Kennel Klub</t>
  </si>
  <si>
    <t>Overføring innland nr.2210790 Vipps Mobilepay AS
Utb. 2000106 Vippsnr 11319</t>
  </si>
  <si>
    <t>Visa
Nok 3539,00 Netonnet</t>
  </si>
  <si>
    <t>Visa
K. Aspelund AS</t>
  </si>
  <si>
    <t>Overføring innland nr.2210842 Vipps Mobilepay AS
Utb. 2000107 Vippsnr 11319</t>
  </si>
  <si>
    <t>Overføring innland nr.3489202 Line Gran Solberg</t>
  </si>
  <si>
    <t>Overføring innland nr.2210860 Vipps Mobilepay AS
Utb. 2000108 Vippsnr 11319</t>
  </si>
  <si>
    <t>Overføring innland nr.2210916 Vipps Mobilepay AS
Utb. 2000109 Vippsnr 11319</t>
  </si>
  <si>
    <t>Overføring innland nr.2210929 Vipps Mobilepay AS
Utb. 2000110 Vippsnr 11319</t>
  </si>
  <si>
    <t>Overføring innland nr.1100473 Norsk Kennel Klub</t>
  </si>
  <si>
    <t>Overføring innland nr.3687937 Nina m e Kilbane</t>
  </si>
  <si>
    <t>Omkostninger
Se Detaljer i Fakturaoversikt Nettb Juli 2023
for Foretak 00986339698</t>
  </si>
  <si>
    <t>Overføring innland nr.2210977 Vipps Mobilepay AS
Utb. 2000111 Vippsnr 11319</t>
  </si>
  <si>
    <t>Visa
Lyreco Norge AS</t>
  </si>
  <si>
    <t>Overføring innland nr.2211024 Vipps Mobilepay AS
Utb. 2000112 Vippsnr 11319</t>
  </si>
  <si>
    <t>Overføring innland nr. 913615 Norsk Kennel Klub</t>
  </si>
  <si>
    <t>Overføring innland nr.2211059 Vipps Mobilepay AS
Utb. 2000113 Vippsnr 11319</t>
  </si>
  <si>
    <t>Giro nr.3331254 Dal Gjestegaard AS</t>
  </si>
  <si>
    <t>Overføring innland nr.2211077 Vipps Mobilepay AS
Utb. 2000114 Vippsnr 11319</t>
  </si>
  <si>
    <t>Visa
Petxl Slemmestad</t>
  </si>
  <si>
    <t>Visa
Ikea Slependen Hfb Main</t>
  </si>
  <si>
    <t>Overføring innland nr.2211089 Vipps Mobilepay AS
Utb. 2000115 Vippsnr 11319</t>
  </si>
  <si>
    <t>Overføring innland nr.2211101 Vipps Mobilepay AS Utb. 2000116 Vippsnr 11319</t>
  </si>
  <si>
    <t>Visa Esso Amtmannsvingen</t>
  </si>
  <si>
    <t>Visa Wolt</t>
  </si>
  <si>
    <t>Visa Kiwi 577 Kobbervikdalen</t>
  </si>
  <si>
    <t>Visa Buskerud Storcash</t>
  </si>
  <si>
    <t>Overføring innland nr.2211135 Vipps Mobilepay AS Utb. 2000119 Vippsnr 11319</t>
  </si>
  <si>
    <t>Overføring innland nr.2211116 Vipps Mobilepay AS Utb. 2000117 Vippsnr 11319</t>
  </si>
  <si>
    <t>Overføring innland nr.2211126 Vipps Mobilepay AS Utb. 2000118 Vippsnr 11319</t>
  </si>
  <si>
    <t>Overførsel utland nr. 804982 The Premiere Rosette Company Telebank Ref.: V70143 Eur             300,02</t>
  </si>
  <si>
    <t>Overføring innland nr.3657586 Nina m e Kilbane</t>
  </si>
  <si>
    <t>Overføring innland nr.2211175 Vipps Mobilepay AS Utb. 2000120 Vippsnr 11319</t>
  </si>
  <si>
    <t>Norsk Kennel Klub Norsk Kennel Klub</t>
  </si>
  <si>
    <t>Overføring innland nr. 818269 Norsk Kennel Klub</t>
  </si>
  <si>
    <t>Overføring innland nr. 818268 Norsk Kennel Klub</t>
  </si>
  <si>
    <t>Overføring innland nr. 818267 Norsk Kennel Klub</t>
  </si>
  <si>
    <t>Overføring innland nr.3914137 Line Gran Solberg</t>
  </si>
  <si>
    <t>Overføring innland nr.3914154 Line Gran Solberg</t>
  </si>
  <si>
    <t>Giro nr.3914108 Nova Spektrum AS</t>
  </si>
  <si>
    <t>Giro nr.3914053 Aprila Bank Asa</t>
  </si>
  <si>
    <t>Overførsel utland nr. 871375 The Premiere Rosette Company Telebank Ref.: V52423
Gbp              50,15</t>
  </si>
  <si>
    <t>Overføring innland nr.1383042 Norsk Kennel Klub</t>
  </si>
  <si>
    <t>Omkostninger
Se Detaljer i Fakturaoversikt Nettb August 2023
for Foretak 00986339698</t>
  </si>
  <si>
    <t>Giro nr.3548766
Sundby Gård Håkon Sundby</t>
  </si>
  <si>
    <t>Overføring innland nr.2211492 Vipps Mobilepay AS
Utb. 2000121 Vippsnr 11319</t>
  </si>
  <si>
    <t>Giro nr.3698136 Domeneshop AS</t>
  </si>
  <si>
    <t>Giro nr.3699041 One.com Group Ab</t>
  </si>
  <si>
    <t>Visa
Nok 150,00 Simply.com</t>
  </si>
  <si>
    <t>Overføring innland nr.3660837 Therese Akerjord</t>
  </si>
  <si>
    <t>Giro nr.3660888 Aprila Bank Asa</t>
  </si>
  <si>
    <t>Giro nr.3798769
Nes Camping Jeløy AS</t>
  </si>
  <si>
    <t>ok</t>
  </si>
  <si>
    <t>NB - feil valuta brukt</t>
  </si>
  <si>
    <t>Visa betaling - Mangler dokumentasjon</t>
  </si>
  <si>
    <r>
      <rPr>
        <sz val="9"/>
        <rFont val="Arial"/>
        <family val="2"/>
      </rPr>
      <t xml:space="preserve">Omkostninger
</t>
    </r>
    <r>
      <rPr>
        <sz val="9"/>
        <rFont val="Arial"/>
        <family val="2"/>
      </rPr>
      <t xml:space="preserve">Se Detaljer i Fakturaoversikt Nettb September 2023
</t>
    </r>
    <r>
      <rPr>
        <sz val="9"/>
        <rFont val="Arial"/>
        <family val="2"/>
      </rPr>
      <t>for Foretak 00986339698</t>
    </r>
  </si>
  <si>
    <r>
      <rPr>
        <sz val="9"/>
        <rFont val="Arial"/>
        <family val="2"/>
      </rPr>
      <t xml:space="preserve">Visa
</t>
    </r>
    <r>
      <rPr>
        <sz val="9"/>
        <rFont val="Arial"/>
        <family val="2"/>
      </rPr>
      <t>Nok 353,75 Adobe Creative Clo</t>
    </r>
  </si>
  <si>
    <r>
      <rPr>
        <sz val="9"/>
        <rFont val="Arial"/>
        <family val="2"/>
      </rPr>
      <t xml:space="preserve">Visa
</t>
    </r>
    <r>
      <rPr>
        <sz val="9"/>
        <rFont val="Arial"/>
        <family val="2"/>
      </rPr>
      <t>Nok 1200,00 Simply.com</t>
    </r>
  </si>
  <si>
    <r>
      <rPr>
        <sz val="9"/>
        <rFont val="Arial"/>
        <family val="2"/>
      </rPr>
      <t xml:space="preserve">Giro nr.3698470
</t>
    </r>
    <r>
      <rPr>
        <sz val="9"/>
        <rFont val="Arial"/>
        <family val="2"/>
      </rPr>
      <t>Sundby Gård Håkon Sundby</t>
    </r>
  </si>
  <si>
    <r>
      <rPr>
        <sz val="9"/>
        <rFont val="Arial"/>
        <family val="2"/>
      </rPr>
      <t xml:space="preserve">Overførsel utland nr.1220024 Nina Kilbane
</t>
    </r>
    <r>
      <rPr>
        <sz val="9"/>
        <rFont val="Arial"/>
        <family val="2"/>
      </rPr>
      <t>Telebank Ref.: V92823 Usd           2.137,38</t>
    </r>
  </si>
  <si>
    <r>
      <rPr>
        <sz val="10"/>
        <color rgb="FF000000"/>
        <rFont val="Times New Roman"/>
        <family val="2"/>
        <charset val="204"/>
      </rPr>
      <t>Overføring innland nr.1232065 Norsk Kennel Klub</t>
    </r>
  </si>
  <si>
    <r>
      <rPr>
        <sz val="10"/>
        <color rgb="FF000000"/>
        <rFont val="Times New Roman"/>
        <family val="2"/>
        <charset val="204"/>
      </rPr>
      <t>Overføring innland nr.3638457 Nina Botterli</t>
    </r>
  </si>
  <si>
    <r>
      <rPr>
        <sz val="10"/>
        <color rgb="FF000000"/>
        <rFont val="Times New Roman"/>
        <family val="2"/>
        <charset val="204"/>
      </rPr>
      <t>Overføring innland nr. 965525 Norsk Kennel Klub</t>
    </r>
  </si>
  <si>
    <r>
      <rPr>
        <sz val="10"/>
        <color rgb="FF000000"/>
        <rFont val="Times New Roman"/>
        <family val="2"/>
        <charset val="204"/>
      </rPr>
      <t>Giro nr.3895635 Gjensidige Forsikring Asa</t>
    </r>
  </si>
  <si>
    <r>
      <rPr>
        <sz val="10"/>
        <color rgb="FF000000"/>
        <rFont val="Times New Roman"/>
        <family val="2"/>
        <charset val="204"/>
      </rPr>
      <t>Giro nr.3993650 Responspartner AS</t>
    </r>
  </si>
  <si>
    <r>
      <rPr>
        <sz val="10"/>
        <color rgb="FF000000"/>
        <rFont val="Times New Roman"/>
        <family val="2"/>
        <charset val="204"/>
      </rPr>
      <t>Visa Norskkennelklub</t>
    </r>
  </si>
  <si>
    <r>
      <rPr>
        <sz val="10"/>
        <color rgb="FF000000"/>
        <rFont val="Times New Roman"/>
        <family val="2"/>
        <charset val="204"/>
      </rPr>
      <t>Overføring innland nr. 708914 Norsk Kennel Klub</t>
    </r>
  </si>
  <si>
    <r>
      <rPr>
        <sz val="9"/>
        <rFont val="Arial"/>
        <family val="2"/>
      </rPr>
      <t xml:space="preserve">Omkostninger
</t>
    </r>
    <r>
      <rPr>
        <sz val="9"/>
        <rFont val="Arial"/>
        <family val="2"/>
      </rPr>
      <t xml:space="preserve">Se Detaljer i Fakturaoversikt Nettb Oktober 2023
</t>
    </r>
    <r>
      <rPr>
        <sz val="9"/>
        <rFont val="Arial"/>
        <family val="2"/>
      </rPr>
      <t>for Foretak 00986339698</t>
    </r>
  </si>
  <si>
    <r>
      <rPr>
        <sz val="9"/>
        <rFont val="Arial"/>
        <family val="2"/>
      </rPr>
      <t xml:space="preserve">Visa
</t>
    </r>
    <r>
      <rPr>
        <sz val="9"/>
        <rFont val="Arial"/>
        <family val="2"/>
      </rPr>
      <t>Nok 353,75 Adobe Systems Soft</t>
    </r>
  </si>
  <si>
    <r>
      <rPr>
        <sz val="9"/>
        <rFont val="Arial"/>
        <family val="2"/>
      </rPr>
      <t>Overføring innland nr.3806886 Rebecca Aversano</t>
    </r>
  </si>
  <si>
    <r>
      <rPr>
        <sz val="9"/>
        <rFont val="Arial"/>
        <family val="2"/>
      </rPr>
      <t>Overføring innland nr.3956238 Hege Skomedal</t>
    </r>
  </si>
  <si>
    <r>
      <rPr>
        <sz val="9"/>
        <rFont val="Arial"/>
        <family val="2"/>
      </rPr>
      <t>Overføring innland nr. 914027 Norsk Kennel Klub</t>
    </r>
  </si>
  <si>
    <r>
      <rPr>
        <sz val="9"/>
        <rFont val="Arial"/>
        <family val="2"/>
      </rPr>
      <t>Overføring innland nr. 914025 Norsk Kennel Klub</t>
    </r>
  </si>
  <si>
    <r>
      <rPr>
        <sz val="9"/>
        <rFont val="Arial"/>
        <family val="2"/>
      </rPr>
      <t>Visa Nyx:vikenkollektivtermina</t>
    </r>
  </si>
  <si>
    <r>
      <rPr>
        <sz val="9"/>
        <rFont val="Arial"/>
        <family val="2"/>
      </rPr>
      <t xml:space="preserve">Visa
</t>
    </r>
    <r>
      <rPr>
        <sz val="9"/>
        <rFont val="Arial"/>
        <family val="2"/>
      </rPr>
      <t>Zettle_:oslo Plaza Hotel</t>
    </r>
  </si>
  <si>
    <r>
      <rPr>
        <sz val="9"/>
        <rFont val="Arial"/>
        <family val="2"/>
      </rPr>
      <t xml:space="preserve">Visa
</t>
    </r>
    <r>
      <rPr>
        <sz val="9"/>
        <rFont val="Arial"/>
        <family val="2"/>
      </rPr>
      <t>Tgi Friday 3518</t>
    </r>
  </si>
  <si>
    <r>
      <rPr>
        <sz val="9"/>
        <rFont val="Arial"/>
        <family val="2"/>
      </rPr>
      <t xml:space="preserve">Visa
</t>
    </r>
    <r>
      <rPr>
        <sz val="9"/>
        <rFont val="Arial"/>
        <family val="2"/>
      </rPr>
      <t>Rb Oslo Plaza Fo</t>
    </r>
  </si>
  <si>
    <r>
      <rPr>
        <sz val="9"/>
        <rFont val="Arial"/>
        <family val="2"/>
      </rPr>
      <t xml:space="preserve">Visa
</t>
    </r>
    <r>
      <rPr>
        <sz val="9"/>
        <rFont val="Arial"/>
        <family val="2"/>
      </rPr>
      <t>Oslo Plaza Hotel AS</t>
    </r>
  </si>
  <si>
    <r>
      <rPr>
        <sz val="9"/>
        <rFont val="Arial"/>
        <family val="2"/>
      </rPr>
      <t xml:space="preserve">Visa
</t>
    </r>
    <r>
      <rPr>
        <sz val="9"/>
        <rFont val="Arial"/>
        <family val="2"/>
      </rPr>
      <t>Fuji Sushi Slemmestad AS</t>
    </r>
  </si>
  <si>
    <r>
      <rPr>
        <sz val="9"/>
        <rFont val="Arial"/>
        <family val="2"/>
      </rPr>
      <t>Overføring innland nr.3833562 Nina m e Kilbane</t>
    </r>
  </si>
  <si>
    <t>Grand Total</t>
  </si>
  <si>
    <t>01.12.2023</t>
  </si>
  <si>
    <t>Omkostninger   Se Detaljer i Fakturaoversikt Nettb November 2023 for Foretak00986339698</t>
  </si>
  <si>
    <t>Overføring innland nr. 389223 Norsk Kennel Klub</t>
  </si>
  <si>
    <t>04.12.2023</t>
  </si>
  <si>
    <t>Giro nr.3405243 Domeneshop AS</t>
  </si>
  <si>
    <t>05.12.2023</t>
  </si>
  <si>
    <t>06.12.2023</t>
  </si>
  <si>
    <t>Visa Nok 725,00 Adobe Systems Soft</t>
  </si>
  <si>
    <t>14.12.2023</t>
  </si>
  <si>
    <t>Overføring innland nr.2212936 Vipps Mobilepay AS Utb. 2000122 Vippsnr 11319</t>
  </si>
  <si>
    <t>18.12.2023</t>
  </si>
  <si>
    <t>Giro nr.3992259 Sundby Gård Håkon Sundby</t>
  </si>
  <si>
    <t>29.12.2023</t>
  </si>
  <si>
    <t>Overføring innland nr. 507736 Norsk Kennel Klub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</si>
</sst>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kr&quot;\ * #,##0.00_-;\-&quot;kr&quot;\ * #,##0.00_-;_-&quot;kr&quot;\ * &quot;-&quot;??_-;_-@_-"/>
    <numFmt numFmtId="165" formatCode="dd\.mm\.yyyy;@"/>
    <numFmt numFmtId="166" formatCode="_-[$kr-414]\ * #,##0.00_-;\-[$kr-414]\ * #,##0.00_-;_-[$kr-414]\ * &quot;-&quot;??_-;_-@_-"/>
    <numFmt numFmtId="167" formatCode="000000000"/>
    <numFmt numFmtId="168" formatCode="dd/mm/yy;@"/>
  </numFmts>
  <fonts count="20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10"/>
      <color rgb="FF000000"/>
      <name val="Times New Roman"/>
      <family val="2"/>
      <charset val="204"/>
    </font>
    <font>
      <sz val="11"/>
      <color rgb="FF000000"/>
      <name val="Arial"/>
      <family val="2"/>
    </font>
    <font>
      <sz val="11"/>
      <color rgb="FF000000"/>
      <name val="Times New Roman"/>
      <charset val="204"/>
    </font>
  </fonts>
  <fills count="6">
    <fill>
      <patternFill patternType="none"/>
    </fill>
    <fill>
      <patternFill patternType="gray125"/>
    </fill>
    <fill>
      <patternFill patternType="solid">
        <fgColor rgb="FFD6D6D6"/>
      </patternFill>
    </fill>
    <fill>
      <patternFill patternType="solid">
        <fgColor rgb="FFF0F0F0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DFDFDF"/>
      </bottom>
      <diagonal/>
    </border>
    <border>
      <left/>
      <right/>
      <top style="thin">
        <color rgb="FFDFDFDF"/>
      </top>
      <bottom style="thin">
        <color rgb="FFDFDFDF"/>
      </bottom>
      <diagonal/>
    </border>
    <border>
      <left/>
      <right/>
      <top style="thin">
        <color rgb="FFDFDFDF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20">
    <xf numFmtId="0" fontId="0" fillId="0" borderId="0" xfId="0" applyAlignment="1">
      <alignment horizontal="left" vertical="top"/>
    </xf>
    <xf numFmtId="0" fontId="1" fillId="2" borderId="0" xfId="0" applyFont="1" applyFill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shrinkToFit="1"/>
    </xf>
    <xf numFmtId="1" fontId="4" fillId="0" borderId="2" xfId="0" applyNumberFormat="1" applyFont="1" applyBorder="1" applyAlignment="1">
      <alignment horizontal="center" vertical="top" shrinkToFit="1"/>
    </xf>
    <xf numFmtId="0" fontId="0" fillId="0" borderId="0" xfId="0" pivotButton="1" applyAlignment="1">
      <alignment horizontal="left" vertical="top"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166" fontId="0" fillId="0" borderId="0" xfId="0" applyNumberFormat="1" applyAlignment="1">
      <alignment horizontal="left" vertical="top"/>
    </xf>
    <xf numFmtId="167" fontId="4" fillId="0" borderId="3" xfId="0" applyNumberFormat="1" applyFont="1" applyBorder="1" applyAlignment="1">
      <alignment horizontal="center" vertical="top" shrinkToFit="1"/>
    </xf>
    <xf numFmtId="164" fontId="0" fillId="0" borderId="0" xfId="1" applyFont="1" applyFill="1" applyBorder="1" applyAlignment="1">
      <alignment horizontal="left" vertical="top"/>
    </xf>
    <xf numFmtId="164" fontId="0" fillId="0" borderId="0" xfId="0" applyNumberFormat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164" fontId="8" fillId="0" borderId="4" xfId="1" applyFont="1" applyFill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right"/>
    </xf>
    <xf numFmtId="164" fontId="6" fillId="0" borderId="0" xfId="1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164" fontId="1" fillId="2" borderId="0" xfId="1" applyFont="1" applyFill="1" applyBorder="1" applyAlignment="1">
      <alignment horizontal="left" vertical="top" wrapText="1"/>
    </xf>
    <xf numFmtId="168" fontId="1" fillId="2" borderId="0" xfId="0" applyNumberFormat="1" applyFont="1" applyFill="1" applyAlignment="1">
      <alignment vertical="top" wrapText="1"/>
    </xf>
    <xf numFmtId="168" fontId="1" fillId="2" borderId="0" xfId="0" applyNumberFormat="1" applyFont="1" applyFill="1" applyAlignment="1">
      <alignment horizontal="left" vertical="top" wrapText="1"/>
    </xf>
    <xf numFmtId="165" fontId="2" fillId="0" borderId="2" xfId="0" applyNumberFormat="1" applyFont="1" applyBorder="1" applyAlignment="1">
      <alignment vertical="top" shrinkToFit="1"/>
    </xf>
    <xf numFmtId="165" fontId="2" fillId="0" borderId="3" xfId="0" applyNumberFormat="1" applyFont="1" applyBorder="1" applyAlignment="1">
      <alignment vertical="top" shrinkToFit="1"/>
    </xf>
    <xf numFmtId="165" fontId="2" fillId="0" borderId="1" xfId="0" applyNumberFormat="1" applyFont="1" applyBorder="1" applyAlignment="1">
      <alignment vertical="top" shrinkToFit="1"/>
    </xf>
    <xf numFmtId="0" fontId="11" fillId="2" borderId="0" xfId="0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" fillId="3" borderId="0" xfId="0" applyFont="1" applyFill="1" applyAlignment="1">
      <alignment vertical="top" wrapText="1"/>
    </xf>
    <xf numFmtId="0" fontId="1" fillId="0" borderId="0" xfId="0" applyFont="1" applyAlignment="1">
      <alignment horizontal="center" vertical="top" wrapText="1"/>
    </xf>
    <xf numFmtId="165" fontId="2" fillId="0" borderId="0" xfId="0" applyNumberFormat="1" applyFont="1" applyAlignment="1">
      <alignment horizontal="right" vertical="top" shrinkToFit="1"/>
    </xf>
    <xf numFmtId="165" fontId="2" fillId="0" borderId="1" xfId="0" applyNumberFormat="1" applyFont="1" applyBorder="1" applyAlignment="1">
      <alignment horizontal="center" vertical="top" shrinkToFit="1"/>
    </xf>
    <xf numFmtId="0" fontId="0" fillId="0" borderId="1" xfId="0" applyBorder="1" applyAlignment="1">
      <alignment vertical="top"/>
    </xf>
    <xf numFmtId="165" fontId="2" fillId="0" borderId="1" xfId="0" applyNumberFormat="1" applyFont="1" applyBorder="1" applyAlignment="1">
      <alignment horizontal="right" vertical="top" shrinkToFit="1"/>
    </xf>
    <xf numFmtId="1" fontId="4" fillId="0" borderId="1" xfId="0" applyNumberFormat="1" applyFont="1" applyBorder="1" applyAlignment="1">
      <alignment horizontal="right" vertical="top" shrinkToFit="1"/>
    </xf>
    <xf numFmtId="165" fontId="2" fillId="0" borderId="2" xfId="0" applyNumberFormat="1" applyFont="1" applyBorder="1" applyAlignment="1">
      <alignment horizontal="center" vertical="top" shrinkToFit="1"/>
    </xf>
    <xf numFmtId="0" fontId="3" fillId="0" borderId="2" xfId="0" applyFont="1" applyBorder="1" applyAlignment="1">
      <alignment vertical="top"/>
    </xf>
    <xf numFmtId="165" fontId="2" fillId="0" borderId="2" xfId="0" applyNumberFormat="1" applyFont="1" applyBorder="1" applyAlignment="1">
      <alignment horizontal="right" vertical="top" shrinkToFit="1"/>
    </xf>
    <xf numFmtId="165" fontId="2" fillId="0" borderId="3" xfId="0" applyNumberFormat="1" applyFont="1" applyBorder="1" applyAlignment="1">
      <alignment horizontal="center" vertical="top" shrinkToFit="1"/>
    </xf>
    <xf numFmtId="0" fontId="3" fillId="0" borderId="3" xfId="0" applyFont="1" applyBorder="1" applyAlignment="1">
      <alignment vertical="top"/>
    </xf>
    <xf numFmtId="165" fontId="2" fillId="0" borderId="3" xfId="0" applyNumberFormat="1" applyFont="1" applyBorder="1" applyAlignment="1">
      <alignment horizontal="right" vertical="top" shrinkToFit="1"/>
    </xf>
    <xf numFmtId="0" fontId="0" fillId="0" borderId="2" xfId="0" applyBorder="1" applyAlignment="1">
      <alignment vertical="top"/>
    </xf>
    <xf numFmtId="0" fontId="3" fillId="0" borderId="1" xfId="0" applyFont="1" applyBorder="1" applyAlignment="1">
      <alignment vertical="top"/>
    </xf>
    <xf numFmtId="0" fontId="0" fillId="0" borderId="3" xfId="0" applyBorder="1" applyAlignment="1">
      <alignment vertical="top"/>
    </xf>
    <xf numFmtId="165" fontId="2" fillId="0" borderId="0" xfId="0" applyNumberFormat="1" applyFont="1" applyAlignment="1">
      <alignment horizontal="center" vertical="top" shrinkToFit="1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14" fontId="3" fillId="0" borderId="3" xfId="0" applyNumberFormat="1" applyFont="1" applyBorder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65" fontId="2" fillId="0" borderId="0" xfId="0" applyNumberFormat="1" applyFont="1" applyAlignment="1">
      <alignment vertical="top" shrinkToFit="1"/>
    </xf>
    <xf numFmtId="164" fontId="0" fillId="0" borderId="1" xfId="1" applyFont="1" applyBorder="1" applyAlignment="1">
      <alignment horizontal="left" vertical="top" wrapText="1"/>
    </xf>
    <xf numFmtId="164" fontId="0" fillId="0" borderId="2" xfId="1" applyFont="1" applyBorder="1" applyAlignment="1">
      <alignment horizontal="left" vertical="center" wrapText="1"/>
    </xf>
    <xf numFmtId="164" fontId="0" fillId="0" borderId="3" xfId="1" applyFont="1" applyBorder="1" applyAlignment="1">
      <alignment horizontal="left" vertical="center" wrapText="1"/>
    </xf>
    <xf numFmtId="164" fontId="2" fillId="0" borderId="3" xfId="1" applyFont="1" applyBorder="1" applyAlignment="1">
      <alignment horizontal="left" vertical="top" indent="4" shrinkToFit="1"/>
    </xf>
    <xf numFmtId="164" fontId="2" fillId="0" borderId="2" xfId="1" applyFont="1" applyBorder="1" applyAlignment="1">
      <alignment horizontal="right" vertical="top" shrinkToFit="1"/>
    </xf>
    <xf numFmtId="164" fontId="0" fillId="0" borderId="2" xfId="1" applyFont="1" applyBorder="1" applyAlignment="1">
      <alignment horizontal="left" vertical="top" wrapText="1"/>
    </xf>
    <xf numFmtId="164" fontId="2" fillId="0" borderId="3" xfId="1" applyFont="1" applyBorder="1" applyAlignment="1">
      <alignment horizontal="right" vertical="top" shrinkToFit="1"/>
    </xf>
    <xf numFmtId="164" fontId="0" fillId="0" borderId="1" xfId="1" applyFont="1" applyBorder="1" applyAlignment="1">
      <alignment horizontal="left" vertical="center" wrapText="1"/>
    </xf>
    <xf numFmtId="164" fontId="2" fillId="0" borderId="0" xfId="1" applyFont="1" applyAlignment="1">
      <alignment horizontal="right" vertical="top" shrinkToFit="1"/>
    </xf>
    <xf numFmtId="164" fontId="0" fillId="0" borderId="0" xfId="1" applyFont="1" applyAlignment="1">
      <alignment horizontal="left" vertical="center" wrapText="1"/>
    </xf>
    <xf numFmtId="164" fontId="0" fillId="0" borderId="0" xfId="1" applyFont="1" applyAlignment="1">
      <alignment horizontal="left" vertical="top" wrapText="1"/>
    </xf>
    <xf numFmtId="164" fontId="0" fillId="0" borderId="3" xfId="1" applyFont="1" applyBorder="1" applyAlignment="1">
      <alignment horizontal="left" vertical="top" wrapText="1"/>
    </xf>
    <xf numFmtId="164" fontId="0" fillId="0" borderId="0" xfId="1" applyFont="1" applyAlignment="1">
      <alignment horizontal="left" wrapText="1"/>
    </xf>
    <xf numFmtId="164" fontId="0" fillId="0" borderId="1" xfId="1" applyFont="1" applyBorder="1" applyAlignment="1">
      <alignment horizontal="left" wrapText="1"/>
    </xf>
    <xf numFmtId="164" fontId="2" fillId="0" borderId="1" xfId="1" applyFont="1" applyBorder="1" applyAlignment="1">
      <alignment horizontal="right" vertical="top" shrinkToFit="1"/>
    </xf>
    <xf numFmtId="164" fontId="0" fillId="0" borderId="3" xfId="1" applyFont="1" applyBorder="1" applyAlignment="1">
      <alignment horizontal="left" wrapText="1"/>
    </xf>
    <xf numFmtId="164" fontId="0" fillId="0" borderId="3" xfId="1" applyFont="1" applyBorder="1" applyAlignment="1">
      <alignment horizontal="left" vertical="top"/>
    </xf>
    <xf numFmtId="164" fontId="2" fillId="0" borderId="3" xfId="1" applyFont="1" applyBorder="1" applyAlignment="1">
      <alignment vertical="top" shrinkToFit="1"/>
    </xf>
    <xf numFmtId="164" fontId="0" fillId="0" borderId="0" xfId="1" applyFont="1" applyAlignment="1">
      <alignment horizontal="left" vertical="top"/>
    </xf>
    <xf numFmtId="164" fontId="2" fillId="0" borderId="0" xfId="1" applyFont="1" applyAlignment="1">
      <alignment vertical="top" shrinkToFit="1"/>
    </xf>
    <xf numFmtId="164" fontId="0" fillId="0" borderId="1" xfId="1" applyFont="1" applyBorder="1" applyAlignment="1">
      <alignment horizontal="left" vertical="top"/>
    </xf>
    <xf numFmtId="164" fontId="13" fillId="0" borderId="2" xfId="1" applyFont="1" applyBorder="1" applyAlignment="1">
      <alignment horizontal="right" vertical="top" indent="1" shrinkToFit="1"/>
    </xf>
    <xf numFmtId="164" fontId="14" fillId="0" borderId="2" xfId="1" applyFont="1" applyFill="1" applyBorder="1" applyAlignment="1">
      <alignment vertical="center" wrapText="1"/>
    </xf>
    <xf numFmtId="164" fontId="15" fillId="0" borderId="2" xfId="1" applyFont="1" applyFill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2" fillId="0" borderId="2" xfId="0" applyFont="1" applyBorder="1" applyAlignment="1">
      <alignment vertical="top" shrinkToFit="1"/>
    </xf>
    <xf numFmtId="0" fontId="0" fillId="0" borderId="2" xfId="0" applyBorder="1" applyAlignment="1">
      <alignment vertical="center" wrapText="1"/>
    </xf>
    <xf numFmtId="0" fontId="2" fillId="0" borderId="3" xfId="0" applyFont="1" applyBorder="1" applyAlignment="1">
      <alignment vertical="top" shrinkToFit="1"/>
    </xf>
    <xf numFmtId="0" fontId="0" fillId="4" borderId="0" xfId="0" applyFill="1" applyAlignment="1">
      <alignment horizontal="left" vertical="top"/>
    </xf>
    <xf numFmtId="0" fontId="6" fillId="4" borderId="0" xfId="0" applyFont="1" applyFill="1" applyAlignment="1">
      <alignment horizontal="left" vertical="top"/>
    </xf>
    <xf numFmtId="0" fontId="6" fillId="4" borderId="0" xfId="0" applyFont="1" applyFill="1"/>
    <xf numFmtId="0" fontId="0" fillId="4" borderId="0" xfId="0" applyFill="1"/>
    <xf numFmtId="165" fontId="2" fillId="4" borderId="1" xfId="0" applyNumberFormat="1" applyFont="1" applyFill="1" applyBorder="1" applyAlignment="1">
      <alignment vertical="top" shrinkToFit="1"/>
    </xf>
    <xf numFmtId="165" fontId="2" fillId="4" borderId="2" xfId="0" applyNumberFormat="1" applyFont="1" applyFill="1" applyBorder="1" applyAlignment="1">
      <alignment vertical="top" shrinkToFit="1"/>
    </xf>
    <xf numFmtId="165" fontId="2" fillId="4" borderId="3" xfId="0" applyNumberFormat="1" applyFont="1" applyFill="1" applyBorder="1" applyAlignment="1">
      <alignment vertical="top" shrinkToFit="1"/>
    </xf>
    <xf numFmtId="0" fontId="6" fillId="5" borderId="0" xfId="0" applyFont="1" applyFill="1" applyAlignment="1">
      <alignment horizontal="left" vertical="top"/>
    </xf>
    <xf numFmtId="1" fontId="4" fillId="0" borderId="2" xfId="0" applyNumberFormat="1" applyFont="1" applyBorder="1" applyAlignment="1">
      <alignment horizontal="right" vertical="top" shrinkToFit="1"/>
    </xf>
    <xf numFmtId="164" fontId="18" fillId="0" borderId="2" xfId="1" applyFont="1" applyFill="1" applyBorder="1" applyAlignment="1">
      <alignment vertical="top" shrinkToFit="1"/>
    </xf>
    <xf numFmtId="164" fontId="15" fillId="0" borderId="3" xfId="1" applyFont="1" applyFill="1" applyBorder="1" applyAlignment="1">
      <alignment vertical="center" wrapText="1"/>
    </xf>
    <xf numFmtId="164" fontId="18" fillId="0" borderId="3" xfId="1" applyFont="1" applyFill="1" applyBorder="1" applyAlignment="1">
      <alignment vertical="top" shrinkToFit="1"/>
    </xf>
    <xf numFmtId="1" fontId="4" fillId="0" borderId="3" xfId="0" applyNumberFormat="1" applyFont="1" applyBorder="1" applyAlignment="1">
      <alignment horizontal="right" vertical="top" shrinkToFit="1"/>
    </xf>
    <xf numFmtId="0" fontId="16" fillId="0" borderId="2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164" fontId="2" fillId="0" borderId="2" xfId="1" applyFont="1" applyFill="1" applyBorder="1" applyAlignment="1">
      <alignment horizontal="right" vertical="top" shrinkToFit="1"/>
    </xf>
    <xf numFmtId="164" fontId="2" fillId="0" borderId="1" xfId="1" applyFont="1" applyFill="1" applyBorder="1" applyAlignment="1">
      <alignment horizontal="right" vertical="top" shrinkToFit="1"/>
    </xf>
    <xf numFmtId="164" fontId="2" fillId="0" borderId="3" xfId="1" applyFont="1" applyFill="1" applyBorder="1" applyAlignment="1">
      <alignment horizontal="right" vertical="top" shrinkToFit="1"/>
    </xf>
    <xf numFmtId="164" fontId="2" fillId="0" borderId="1" xfId="1" applyFont="1" applyBorder="1" applyAlignment="1">
      <alignment vertical="top" shrinkToFit="1"/>
    </xf>
    <xf numFmtId="164" fontId="2" fillId="0" borderId="2" xfId="1" applyFont="1" applyBorder="1" applyAlignment="1">
      <alignment vertical="top" shrinkToFit="1"/>
    </xf>
    <xf numFmtId="164" fontId="0" fillId="0" borderId="2" xfId="1" applyFont="1" applyBorder="1" applyAlignment="1">
      <alignment horizontal="left" vertical="center"/>
    </xf>
    <xf numFmtId="164" fontId="0" fillId="0" borderId="2" xfId="1" applyFont="1" applyBorder="1" applyAlignment="1">
      <alignment vertical="center"/>
    </xf>
    <xf numFmtId="164" fontId="19" fillId="0" borderId="2" xfId="0" applyNumberFormat="1" applyFont="1" applyBorder="1" applyAlignment="1">
      <alignment vertical="center" wrapText="1"/>
    </xf>
    <xf numFmtId="0" fontId="18" fillId="0" borderId="2" xfId="0" applyFont="1" applyBorder="1" applyAlignment="1">
      <alignment vertical="top" shrinkToFit="1"/>
    </xf>
    <xf numFmtId="164" fontId="19" fillId="0" borderId="3" xfId="0" applyNumberFormat="1" applyFont="1" applyBorder="1" applyAlignment="1">
      <alignment vertical="center" wrapText="1"/>
    </xf>
    <xf numFmtId="0" fontId="18" fillId="0" borderId="3" xfId="0" applyFont="1" applyBorder="1" applyAlignment="1">
      <alignment vertical="top" shrinkToFit="1"/>
    </xf>
    <xf numFmtId="1" fontId="4" fillId="0" borderId="0" xfId="0" applyNumberFormat="1" applyFont="1" applyAlignment="1">
      <alignment horizontal="right" vertical="top" shrinkToFit="1"/>
    </xf>
    <xf numFmtId="0" fontId="3" fillId="0" borderId="1" xfId="0" applyFont="1" applyBorder="1" applyAlignment="1">
      <alignment vertical="top" wrapText="1"/>
    </xf>
    <xf numFmtId="0" fontId="6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165" fontId="12" fillId="0" borderId="0" xfId="0" applyNumberFormat="1" applyFont="1" applyAlignment="1">
      <alignment horizontal="center" vertical="top" shrinkToFit="1"/>
    </xf>
    <xf numFmtId="14" fontId="1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165" fontId="2" fillId="0" borderId="0" xfId="0" applyNumberFormat="1" applyFont="1" applyAlignment="1">
      <alignment horizontal="right" vertical="top" shrinkToFit="1"/>
    </xf>
    <xf numFmtId="0" fontId="11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top" wrapText="1"/>
    </xf>
  </cellXfs>
  <cellStyles count="2">
    <cellStyle name="Currency" xfId="1" builtinId="4"/>
    <cellStyle name="Normal" xfId="0" builtinId="0"/>
  </cellStyles>
  <dxfs count="13"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1" readingOrder="0"/>
      <border diagonalUp="0" diagonalDown="0">
        <left/>
        <right/>
        <top/>
        <bottom style="thin">
          <color rgb="FFDFDFD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scheme val="none"/>
      </font>
      <numFmt numFmtId="165" formatCode="dd\.mm\.yyyy;@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1" readingOrder="0"/>
      <border diagonalUp="0" diagonalDown="0">
        <left/>
        <right/>
        <top/>
        <bottom style="thin">
          <color rgb="FFDFDFD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1" readingOrder="0"/>
      <border diagonalUp="0" diagonalDown="0" outline="0">
        <left/>
        <right/>
        <top style="thin">
          <color rgb="FFDFDFDF"/>
        </top>
        <bottom style="thin">
          <color rgb="FFDFDFD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rgb="FFDFDFDF"/>
        </top>
        <bottom style="thin">
          <color rgb="FFDFDFDF"/>
        </bottom>
      </border>
    </dxf>
    <dxf>
      <font>
        <strike val="0"/>
        <outline val="0"/>
        <shadow val="0"/>
        <u val="none"/>
        <vertAlign val="baseline"/>
        <sz val="11"/>
      </font>
      <numFmt numFmtId="164" formatCode="_-&quot;kr&quot;\ * #,##0.00_-;\-&quot;kr&quot;\ * #,##0.00_-;_-&quot;kr&quot;\ * &quot;-&quot;??_-;_-@_-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rgb="FFDFDFDF"/>
        </top>
        <bottom style="thin">
          <color rgb="FFDFDFD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rgb="FFDFDFDF"/>
        </top>
        <bottom style="thin">
          <color rgb="FFDFDFD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scheme val="none"/>
      </font>
      <numFmt numFmtId="165" formatCode="dd\.mm\.yyyy;@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1" readingOrder="0"/>
      <border diagonalUp="0" diagonalDown="0">
        <left/>
        <right/>
        <top/>
        <bottom style="thin">
          <color rgb="FFDFDFD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scheme val="none"/>
      </font>
      <numFmt numFmtId="165" formatCode="dd\.mm\.yyyy;@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1" readingOrder="0"/>
      <border diagonalUp="0" diagonalDown="0">
        <left/>
        <right/>
        <top/>
        <bottom style="thin">
          <color rgb="FFDFDFDF"/>
        </bottom>
        <vertical/>
        <horizontal/>
      </border>
    </dxf>
    <dxf>
      <border outline="0">
        <bottom style="thin">
          <color rgb="FFDFDFDF"/>
        </bottom>
      </border>
    </dxf>
    <dxf>
      <numFmt numFmtId="164" formatCode="_-&quot;kr&quot;\ * #,##0.00_-;\-&quot;kr&quot;\ * #,##0.00_-;_-&quot;kr&quot;\ * &quot;-&quot;??_-;_-@_-"/>
    </dxf>
    <dxf>
      <numFmt numFmtId="166" formatCode="_-[$kr-414]\ * #,##0.00_-;\-[$kr-414]\ * #,##0.00_-;_-[$kr-414]\ * &quot;-&quot;??_-;_-@_-"/>
    </dxf>
    <dxf>
      <numFmt numFmtId="166" formatCode="_-[$kr-414]\ * #,##0.00_-;\-[$kr-414]\ * #,##0.00_-;_-[$kr-414]\ * &quot;-&quot;??_-;_-@_-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2.xml"/><Relationship Id="rId13" Type="http://schemas.openxmlformats.org/officeDocument/2006/relationships/powerPivotData" Target="model/item.data"/><Relationship Id="rId18" Type="http://schemas.openxmlformats.org/officeDocument/2006/relationships/customXml" Target="../customXml/item4.xml"/><Relationship Id="rId26" Type="http://schemas.openxmlformats.org/officeDocument/2006/relationships/customXml" Target="../customXml/item12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7.xml"/><Relationship Id="rId7" Type="http://schemas.microsoft.com/office/2007/relationships/slicerCache" Target="slicerCaches/slicerCache1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3.xml"/><Relationship Id="rId25" Type="http://schemas.openxmlformats.org/officeDocument/2006/relationships/customXml" Target="../customXml/item1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20" Type="http://schemas.openxmlformats.org/officeDocument/2006/relationships/customXml" Target="../customXml/item6.xml"/><Relationship Id="rId29" Type="http://schemas.openxmlformats.org/officeDocument/2006/relationships/customXml" Target="../customXml/item15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3.xml"/><Relationship Id="rId11" Type="http://schemas.openxmlformats.org/officeDocument/2006/relationships/styles" Target="styles.xml"/><Relationship Id="rId24" Type="http://schemas.openxmlformats.org/officeDocument/2006/relationships/customXml" Target="../customXml/item10.xml"/><Relationship Id="rId32" Type="http://schemas.openxmlformats.org/officeDocument/2006/relationships/customXml" Target="../customXml/item18.xml"/><Relationship Id="rId5" Type="http://schemas.openxmlformats.org/officeDocument/2006/relationships/pivotCacheDefinition" Target="pivotCache/pivotCacheDefinition2.xml"/><Relationship Id="rId15" Type="http://schemas.openxmlformats.org/officeDocument/2006/relationships/customXml" Target="../customXml/item1.xml"/><Relationship Id="rId23" Type="http://schemas.openxmlformats.org/officeDocument/2006/relationships/customXml" Target="../customXml/item9.xml"/><Relationship Id="rId28" Type="http://schemas.openxmlformats.org/officeDocument/2006/relationships/customXml" Target="../customXml/item14.xml"/><Relationship Id="rId10" Type="http://schemas.openxmlformats.org/officeDocument/2006/relationships/connections" Target="connections.xml"/><Relationship Id="rId19" Type="http://schemas.openxmlformats.org/officeDocument/2006/relationships/customXml" Target="../customXml/item5.xml"/><Relationship Id="rId31" Type="http://schemas.openxmlformats.org/officeDocument/2006/relationships/customXml" Target="../customXml/item17.xml"/><Relationship Id="rId4" Type="http://schemas.openxmlformats.org/officeDocument/2006/relationships/pivotCacheDefinition" Target="pivotCache/pivotCacheDefinition1.xml"/><Relationship Id="rId9" Type="http://schemas.openxmlformats.org/officeDocument/2006/relationships/theme" Target="theme/theme1.xml"/><Relationship Id="rId14" Type="http://schemas.openxmlformats.org/officeDocument/2006/relationships/calcChain" Target="calcChain.xml"/><Relationship Id="rId22" Type="http://schemas.openxmlformats.org/officeDocument/2006/relationships/customXml" Target="../customXml/item8.xml"/><Relationship Id="rId27" Type="http://schemas.openxmlformats.org/officeDocument/2006/relationships/customXml" Target="../customXml/item13.xml"/><Relationship Id="rId30" Type="http://schemas.openxmlformats.org/officeDocument/2006/relationships/customXml" Target="../customXml/item1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240041</xdr:colOff>
      <xdr:row>1</xdr:row>
      <xdr:rowOff>50859</xdr:rowOff>
    </xdr:from>
    <xdr:to>
      <xdr:col>6</xdr:col>
      <xdr:colOff>533040</xdr:colOff>
      <xdr:row>27</xdr:row>
      <xdr:rowOff>92039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Inntekter">
              <a:extLst>
                <a:ext uri="{FF2B5EF4-FFF2-40B4-BE49-F238E27FC236}">
                  <a16:creationId xmlns:a16="http://schemas.microsoft.com/office/drawing/2014/main" id="{CEC4BB99-3F1D-4D5B-A8AB-8E798710C72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Inntekte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158296" y="212604"/>
              <a:ext cx="1832574" cy="508904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  <xdr:twoCellAnchor editAs="oneCell">
    <xdr:from>
      <xdr:col>7</xdr:col>
      <xdr:colOff>7787</xdr:colOff>
      <xdr:row>1</xdr:row>
      <xdr:rowOff>40616</xdr:rowOff>
    </xdr:from>
    <xdr:to>
      <xdr:col>9</xdr:col>
      <xdr:colOff>477687</xdr:colOff>
      <xdr:row>27</xdr:row>
      <xdr:rowOff>95573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Utgifter">
              <a:extLst>
                <a:ext uri="{FF2B5EF4-FFF2-40B4-BE49-F238E27FC236}">
                  <a16:creationId xmlns:a16="http://schemas.microsoft.com/office/drawing/2014/main" id="{9778F17D-8678-4701-8E3E-D7F321C2080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Utgifte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148542" y="202361"/>
              <a:ext cx="1826224" cy="509329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1145001</xdr:colOff>
      <xdr:row>3</xdr:row>
      <xdr:rowOff>87067</xdr:rowOff>
    </xdr:from>
    <xdr:to>
      <xdr:col>2</xdr:col>
      <xdr:colOff>323022</xdr:colOff>
      <xdr:row>5</xdr:row>
      <xdr:rowOff>53412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E1AA682C-856B-48F6-A10F-6B5E05F8AB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9218" y="584024"/>
          <a:ext cx="710304" cy="620671"/>
        </a:xfrm>
        <a:prstGeom prst="rect">
          <a:avLst/>
        </a:prstGeom>
      </xdr:spPr>
    </xdr:pic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Nina Kilbane" refreshedDate="45344.499384027775" backgroundQuery="1" createdVersion="6" refreshedVersion="8" minRefreshableVersion="3" recordCount="0" supportSubquery="1" supportAdvancedDrill="1" xr:uid="{279C6CF2-37CB-4DAD-8D3C-B9BF5AB86AA7}">
  <cacheSource type="external" connectionId="1"/>
  <cacheFields count="3">
    <cacheField name="[Measures].[Sum av Inn på konto]" caption="Sum av Inn på konto" numFmtId="0" hierarchy="18" level="32767"/>
    <cacheField name="[Prosjekter].[Inntekter].[Inntekter]" caption="Inntekter" numFmtId="0" hierarchy="12" level="1">
      <sharedItems count="5">
        <s v="Forsirking"/>
        <s v="Medlemskontigent"/>
        <s v="Rasespesial"/>
        <s v="Salg"/>
        <s v="Vannarbeid"/>
      </sharedItems>
    </cacheField>
    <cacheField name="[Prosjekter].[Utgifter].[Utgifter]" caption="Utgifter" numFmtId="0" hierarchy="13" level="1">
      <sharedItems containsSemiMixedTypes="0" containsNonDate="0" containsString="0"/>
    </cacheField>
  </cacheFields>
  <cacheHierarchies count="20">
    <cacheHierarchy uniqueName="[Kontoutstkrift].[Dato]" caption="Dato" attribute="1" defaultMemberUniqueName="[Kontoutstkrift].[Dato].[All]" allUniqueName="[Kontoutstkrift].[Dato].[All]" dimensionUniqueName="[Kontoutstkrift]" displayFolder="" count="0" memberValueDatatype="130" unbalanced="0"/>
    <cacheHierarchy uniqueName="[Kontoutstkrift].[Bokførings dato]" caption="Bokførings dato" attribute="1" defaultMemberUniqueName="[Kontoutstkrift].[Bokførings dato].[All]" allUniqueName="[Kontoutstkrift].[Bokførings dato].[All]" dimensionUniqueName="[Kontoutstkrift]" displayFolder="" count="0" memberValueDatatype="130" unbalanced="0"/>
    <cacheHierarchy uniqueName="[Kontoutstkrift].[Forklarende tekst]" caption="Forklarende tekst" attribute="1" defaultMemberUniqueName="[Kontoutstkrift].[Forklarende tekst].[All]" allUniqueName="[Kontoutstkrift].[Forklarende tekst].[All]" dimensionUniqueName="[Kontoutstkrift]" displayFolder="" count="0" memberValueDatatype="130" unbalanced="0"/>
    <cacheHierarchy uniqueName="[Kontoutstkrift].[Tom]" caption="Tom" attribute="1" defaultMemberUniqueName="[Kontoutstkrift].[Tom].[All]" allUniqueName="[Kontoutstkrift].[Tom].[All]" dimensionUniqueName="[Kontoutstkrift]" displayFolder="" count="0" memberValueDatatype="130" unbalanced="0"/>
    <cacheHierarchy uniqueName="[Kontoutstkrift].[Ut av konto]" caption="Ut av konto" attribute="1" defaultMemberUniqueName="[Kontoutstkrift].[Ut av konto].[All]" allUniqueName="[Kontoutstkrift].[Ut av konto].[All]" dimensionUniqueName="[Kontoutstkrift]" displayFolder="" count="0" memberValueDatatype="5" unbalanced="0"/>
    <cacheHierarchy uniqueName="[Kontoutstkrift].[Inn på konto]" caption="Inn på konto" attribute="1" defaultMemberUniqueName="[Kontoutstkrift].[Inn på konto].[All]" allUniqueName="[Kontoutstkrift].[Inn på konto].[All]" dimensionUniqueName="[Kontoutstkrift]" displayFolder="" count="0" memberValueDatatype="5" unbalanced="0"/>
    <cacheHierarchy uniqueName="[Kontoutstkrift].[Rentedato]" caption="Rentedato" attribute="1" defaultMemberUniqueName="[Kontoutstkrift].[Rentedato].[All]" allUniqueName="[Kontoutstkrift].[Rentedato].[All]" dimensionUniqueName="[Kontoutstkrift]" displayFolder="" count="0" memberValueDatatype="130" unbalanced="0"/>
    <cacheHierarchy uniqueName="[Kontoutstkrift].[Arkivref.]" caption="Arkivref." attribute="1" defaultMemberUniqueName="[Kontoutstkrift].[Arkivref.].[All]" allUniqueName="[Kontoutstkrift].[Arkivref.].[All]" dimensionUniqueName="[Kontoutstkrift]" displayFolder="" count="0" memberValueDatatype="20" unbalanced="0"/>
    <cacheHierarchy uniqueName="[Kontoutstkrift].[Prosjekt]" caption="Prosjekt" attribute="1" defaultMemberUniqueName="[Kontoutstkrift].[Prosjekt].[All]" allUniqueName="[Kontoutstkrift].[Prosjekt].[All]" dimensionUniqueName="[Kontoutstkrift]" displayFolder="" count="0" memberValueDatatype="20" unbalanced="0"/>
    <cacheHierarchy uniqueName="[Kontoutstkrift].[Tekst]" caption="Tekst" attribute="1" defaultMemberUniqueName="[Kontoutstkrift].[Tekst].[All]" allUniqueName="[Kontoutstkrift].[Tekst].[All]" dimensionUniqueName="[Kontoutstkrift]" displayFolder="" count="0" memberValueDatatype="130" unbalanced="0"/>
    <cacheHierarchy uniqueName="[Kontoutstkrift].[bilag nr]" caption="bilag nr" attribute="1" defaultMemberUniqueName="[Kontoutstkrift].[bilag nr].[All]" allUniqueName="[Kontoutstkrift].[bilag nr].[All]" dimensionUniqueName="[Kontoutstkrift]" displayFolder="" count="0" memberValueDatatype="20" unbalanced="0"/>
    <cacheHierarchy uniqueName="[Prosjekter].[Nr]" caption="Nr" attribute="1" defaultMemberUniqueName="[Prosjekter].[Nr].[All]" allUniqueName="[Prosjekter].[Nr].[All]" dimensionUniqueName="[Prosjekter]" displayFolder="" count="0" memberValueDatatype="5" unbalanced="0"/>
    <cacheHierarchy uniqueName="[Prosjekter].[Inntekter]" caption="Inntekter" attribute="1" defaultMemberUniqueName="[Prosjekter].[Inntekter].[All]" allUniqueName="[Prosjekter].[Inntekter].[All]" dimensionUniqueName="[Prosjekter]" displayFolder="" count="2" memberValueDatatype="130" unbalanced="0">
      <fieldsUsage count="2">
        <fieldUsage x="-1"/>
        <fieldUsage x="1"/>
      </fieldsUsage>
    </cacheHierarchy>
    <cacheHierarchy uniqueName="[Prosjekter].[Utgifter]" caption="Utgifter" attribute="1" defaultMemberUniqueName="[Prosjekter].[Utgifter].[All]" allUniqueName="[Prosjekter].[Utgifter].[All]" dimensionUniqueName="[Prosjekter]" displayFolder="" count="2" memberValueDatatype="130" unbalanced="0">
      <fieldsUsage count="2">
        <fieldUsage x="-1"/>
        <fieldUsage x="2"/>
      </fieldsUsage>
    </cacheHierarchy>
    <cacheHierarchy uniqueName="[Measures].[__XL_Count Kontoutstkrift]" caption="__XL_Count Kontoutstkrift" measure="1" displayFolder="" measureGroup="Kontoutstkrift" count="0" hidden="1"/>
    <cacheHierarchy uniqueName="[Measures].[__XL_Count Prosjekter]" caption="__XL_Count Prosjekter" measure="1" displayFolder="" measureGroup="Prosjekter" count="0" hidden="1"/>
    <cacheHierarchy uniqueName="[Measures].[__No measures defined]" caption="__No measures defined" measure="1" displayFolder="" count="0" hidden="1"/>
    <cacheHierarchy uniqueName="[Measures].[Sum av Ut av konto]" caption="Sum av Ut av konto" measure="1" displayFolder="" measureGroup="Kontoutstkrift" count="0" hidden="1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Sum av Inn på konto]" caption="Sum av Inn på konto" measure="1" displayFolder="" measureGroup="Kontoutstkrift" count="0" oneField="1" hidden="1">
      <fieldsUsage count="1">
        <fieldUsage x="0"/>
      </fieldsUsage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Sum av Nr]" caption="Sum av Nr" measure="1" displayFolder="" measureGroup="Prosjekter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</cacheHierarchies>
  <kpis count="0"/>
  <dimensions count="3">
    <dimension name="Kontoutstkrift" uniqueName="[Kontoutstkrift]" caption="Kontoutstkrift"/>
    <dimension measure="1" name="Measures" uniqueName="[Measures]" caption="Measures"/>
    <dimension name="Prosjekter" uniqueName="[Prosjekter]" caption="Prosjekter"/>
  </dimensions>
  <measureGroups count="2">
    <measureGroup name="Kontoutstkrift" caption="Kontoutstkrift"/>
    <measureGroup name="Prosjekter" caption="Prosjekter"/>
  </measureGroups>
  <maps count="3">
    <map measureGroup="0" dimension="0"/>
    <map measureGroup="0" dimension="2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Nina Kilbane" refreshedDate="45344.49938483796" backgroundQuery="1" createdVersion="6" refreshedVersion="8" minRefreshableVersion="3" recordCount="0" supportSubquery="1" supportAdvancedDrill="1" xr:uid="{78A54D84-4E84-4E97-97CE-AD6AA9C0A3E4}">
  <cacheSource type="external" connectionId="1"/>
  <cacheFields count="3">
    <cacheField name="[Prosjekter].[Inntekter].[Inntekter]" caption="Inntekter" numFmtId="0" hierarchy="12" level="1">
      <sharedItems count="14">
        <s v="Div. Kostnader"/>
        <s v="Feil"/>
        <s v="Forsirking"/>
        <s v="Kontorrekvisita"/>
        <s v="Kurs / Møter"/>
        <s v="Lager"/>
        <s v="Medlemskontigent"/>
        <s v="Portisposten"/>
        <s v="Rasespesial"/>
        <s v="Reklamekoster"/>
        <s v="Rengskap / Revisor"/>
        <s v="Styremøter"/>
        <s v="Vannarbeid"/>
        <s v="Web/ datautgifter"/>
      </sharedItems>
    </cacheField>
    <cacheField name="[Measures].[Sum av Ut av konto]" caption="Sum av Ut av konto" numFmtId="0" hierarchy="17" level="32767"/>
    <cacheField name="[Prosjekter].[Utgifter].[Utgifter]" caption="Utgifter" numFmtId="0" hierarchy="13" level="1">
      <sharedItems containsSemiMixedTypes="0" containsNonDate="0" containsString="0"/>
    </cacheField>
  </cacheFields>
  <cacheHierarchies count="20">
    <cacheHierarchy uniqueName="[Kontoutstkrift].[Dato]" caption="Dato" attribute="1" defaultMemberUniqueName="[Kontoutstkrift].[Dato].[All]" allUniqueName="[Kontoutstkrift].[Dato].[All]" dimensionUniqueName="[Kontoutstkrift]" displayFolder="" count="0" memberValueDatatype="130" unbalanced="0"/>
    <cacheHierarchy uniqueName="[Kontoutstkrift].[Bokførings dato]" caption="Bokførings dato" attribute="1" defaultMemberUniqueName="[Kontoutstkrift].[Bokførings dato].[All]" allUniqueName="[Kontoutstkrift].[Bokførings dato].[All]" dimensionUniqueName="[Kontoutstkrift]" displayFolder="" count="0" memberValueDatatype="130" unbalanced="0"/>
    <cacheHierarchy uniqueName="[Kontoutstkrift].[Forklarende tekst]" caption="Forklarende tekst" attribute="1" defaultMemberUniqueName="[Kontoutstkrift].[Forklarende tekst].[All]" allUniqueName="[Kontoutstkrift].[Forklarende tekst].[All]" dimensionUniqueName="[Kontoutstkrift]" displayFolder="" count="0" memberValueDatatype="130" unbalanced="0"/>
    <cacheHierarchy uniqueName="[Kontoutstkrift].[Tom]" caption="Tom" attribute="1" defaultMemberUniqueName="[Kontoutstkrift].[Tom].[All]" allUniqueName="[Kontoutstkrift].[Tom].[All]" dimensionUniqueName="[Kontoutstkrift]" displayFolder="" count="0" memberValueDatatype="130" unbalanced="0"/>
    <cacheHierarchy uniqueName="[Kontoutstkrift].[Ut av konto]" caption="Ut av konto" attribute="1" defaultMemberUniqueName="[Kontoutstkrift].[Ut av konto].[All]" allUniqueName="[Kontoutstkrift].[Ut av konto].[All]" dimensionUniqueName="[Kontoutstkrift]" displayFolder="" count="0" memberValueDatatype="5" unbalanced="0"/>
    <cacheHierarchy uniqueName="[Kontoutstkrift].[Inn på konto]" caption="Inn på konto" attribute="1" defaultMemberUniqueName="[Kontoutstkrift].[Inn på konto].[All]" allUniqueName="[Kontoutstkrift].[Inn på konto].[All]" dimensionUniqueName="[Kontoutstkrift]" displayFolder="" count="0" memberValueDatatype="5" unbalanced="0"/>
    <cacheHierarchy uniqueName="[Kontoutstkrift].[Rentedato]" caption="Rentedato" attribute="1" defaultMemberUniqueName="[Kontoutstkrift].[Rentedato].[All]" allUniqueName="[Kontoutstkrift].[Rentedato].[All]" dimensionUniqueName="[Kontoutstkrift]" displayFolder="" count="0" memberValueDatatype="130" unbalanced="0"/>
    <cacheHierarchy uniqueName="[Kontoutstkrift].[Arkivref.]" caption="Arkivref." attribute="1" defaultMemberUniqueName="[Kontoutstkrift].[Arkivref.].[All]" allUniqueName="[Kontoutstkrift].[Arkivref.].[All]" dimensionUniqueName="[Kontoutstkrift]" displayFolder="" count="0" memberValueDatatype="20" unbalanced="0"/>
    <cacheHierarchy uniqueName="[Kontoutstkrift].[Prosjekt]" caption="Prosjekt" attribute="1" defaultMemberUniqueName="[Kontoutstkrift].[Prosjekt].[All]" allUniqueName="[Kontoutstkrift].[Prosjekt].[All]" dimensionUniqueName="[Kontoutstkrift]" displayFolder="" count="0" memberValueDatatype="20" unbalanced="0"/>
    <cacheHierarchy uniqueName="[Kontoutstkrift].[Tekst]" caption="Tekst" attribute="1" defaultMemberUniqueName="[Kontoutstkrift].[Tekst].[All]" allUniqueName="[Kontoutstkrift].[Tekst].[All]" dimensionUniqueName="[Kontoutstkrift]" displayFolder="" count="0" memberValueDatatype="130" unbalanced="0"/>
    <cacheHierarchy uniqueName="[Kontoutstkrift].[bilag nr]" caption="bilag nr" attribute="1" defaultMemberUniqueName="[Kontoutstkrift].[bilag nr].[All]" allUniqueName="[Kontoutstkrift].[bilag nr].[All]" dimensionUniqueName="[Kontoutstkrift]" displayFolder="" count="0" memberValueDatatype="20" unbalanced="0"/>
    <cacheHierarchy uniqueName="[Prosjekter].[Nr]" caption="Nr" attribute="1" defaultMemberUniqueName="[Prosjekter].[Nr].[All]" allUniqueName="[Prosjekter].[Nr].[All]" dimensionUniqueName="[Prosjekter]" displayFolder="" count="0" memberValueDatatype="5" unbalanced="0"/>
    <cacheHierarchy uniqueName="[Prosjekter].[Inntekter]" caption="Inntekter" attribute="1" defaultMemberUniqueName="[Prosjekter].[Inntekter].[All]" allUniqueName="[Prosjekter].[Inntekter].[All]" dimensionUniqueName="[Prosjekter]" displayFolder="" count="2" memberValueDatatype="130" unbalanced="0">
      <fieldsUsage count="2">
        <fieldUsage x="-1"/>
        <fieldUsage x="0"/>
      </fieldsUsage>
    </cacheHierarchy>
    <cacheHierarchy uniqueName="[Prosjekter].[Utgifter]" caption="Utgifter" attribute="1" defaultMemberUniqueName="[Prosjekter].[Utgifter].[All]" allUniqueName="[Prosjekter].[Utgifter].[All]" dimensionUniqueName="[Prosjekter]" displayFolder="" count="2" memberValueDatatype="130" unbalanced="0">
      <fieldsUsage count="2">
        <fieldUsage x="-1"/>
        <fieldUsage x="2"/>
      </fieldsUsage>
    </cacheHierarchy>
    <cacheHierarchy uniqueName="[Measures].[__XL_Count Kontoutstkrift]" caption="__XL_Count Kontoutstkrift" measure="1" displayFolder="" measureGroup="Kontoutstkrift" count="0" hidden="1"/>
    <cacheHierarchy uniqueName="[Measures].[__XL_Count Prosjekter]" caption="__XL_Count Prosjekter" measure="1" displayFolder="" measureGroup="Prosjekter" count="0" hidden="1"/>
    <cacheHierarchy uniqueName="[Measures].[__No measures defined]" caption="__No measures defined" measure="1" displayFolder="" count="0" hidden="1"/>
    <cacheHierarchy uniqueName="[Measures].[Sum av Ut av konto]" caption="Sum av Ut av konto" measure="1" displayFolder="" measureGroup="Kontoutstkrift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Sum av Inn på konto]" caption="Sum av Inn på konto" measure="1" displayFolder="" measureGroup="Kontoutstkrift" count="0" hidden="1"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Sum av Nr]" caption="Sum av Nr" measure="1" displayFolder="" measureGroup="Prosjekter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</cacheHierarchies>
  <kpis count="0"/>
  <dimensions count="3">
    <dimension name="Kontoutstkrift" uniqueName="[Kontoutstkrift]" caption="Kontoutstkrift"/>
    <dimension measure="1" name="Measures" uniqueName="[Measures]" caption="Measures"/>
    <dimension name="Prosjekter" uniqueName="[Prosjekter]" caption="Prosjekter"/>
  </dimensions>
  <measureGroups count="2">
    <measureGroup name="Kontoutstkrift" caption="Kontoutstkrift"/>
    <measureGroup name="Prosjekter" caption="Prosjekter"/>
  </measureGroups>
  <maps count="3">
    <map measureGroup="0" dimension="0"/>
    <map measureGroup="0" dimension="2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Nina Kilbane" refreshedDate="45344.499379398148" backgroundQuery="1" createdVersion="3" refreshedVersion="8" minRefreshableVersion="3" recordCount="0" supportSubquery="1" supportAdvancedDrill="1" xr:uid="{A41B3CC7-270C-4EF3-BE93-FD8D51973DAD}">
  <cacheSource type="external" connectionId="1">
    <extLst>
      <ext xmlns:x14="http://schemas.microsoft.com/office/spreadsheetml/2009/9/main" uri="{F057638F-6D5F-4e77-A914-E7F072B9BCA8}">
        <x14:sourceConnection name="ThisWorkbookDataModel"/>
      </ext>
    </extLst>
  </cacheSource>
  <cacheFields count="0"/>
  <cacheHierarchies count="20">
    <cacheHierarchy uniqueName="[Kontoutstkrift].[Dato]" caption="Dato" attribute="1" defaultMemberUniqueName="[Kontoutstkrift].[Dato].[All]" allUniqueName="[Kontoutstkrift].[Dato].[All]" dimensionUniqueName="[Kontoutstkrift]" displayFolder="" count="0" memberValueDatatype="130" unbalanced="0"/>
    <cacheHierarchy uniqueName="[Kontoutstkrift].[Bokførings dato]" caption="Bokførings dato" attribute="1" defaultMemberUniqueName="[Kontoutstkrift].[Bokførings dato].[All]" allUniqueName="[Kontoutstkrift].[Bokførings dato].[All]" dimensionUniqueName="[Kontoutstkrift]" displayFolder="" count="0" memberValueDatatype="130" unbalanced="0"/>
    <cacheHierarchy uniqueName="[Kontoutstkrift].[Forklarende tekst]" caption="Forklarende tekst" attribute="1" defaultMemberUniqueName="[Kontoutstkrift].[Forklarende tekst].[All]" allUniqueName="[Kontoutstkrift].[Forklarende tekst].[All]" dimensionUniqueName="[Kontoutstkrift]" displayFolder="" count="0" memberValueDatatype="130" unbalanced="0"/>
    <cacheHierarchy uniqueName="[Kontoutstkrift].[Tom]" caption="Tom" attribute="1" defaultMemberUniqueName="[Kontoutstkrift].[Tom].[All]" allUniqueName="[Kontoutstkrift].[Tom].[All]" dimensionUniqueName="[Kontoutstkrift]" displayFolder="" count="0" memberValueDatatype="130" unbalanced="0"/>
    <cacheHierarchy uniqueName="[Kontoutstkrift].[Ut av konto]" caption="Ut av konto" attribute="1" defaultMemberUniqueName="[Kontoutstkrift].[Ut av konto].[All]" allUniqueName="[Kontoutstkrift].[Ut av konto].[All]" dimensionUniqueName="[Kontoutstkrift]" displayFolder="" count="0" memberValueDatatype="5" unbalanced="0"/>
    <cacheHierarchy uniqueName="[Kontoutstkrift].[Inn på konto]" caption="Inn på konto" attribute="1" defaultMemberUniqueName="[Kontoutstkrift].[Inn på konto].[All]" allUniqueName="[Kontoutstkrift].[Inn på konto].[All]" dimensionUniqueName="[Kontoutstkrift]" displayFolder="" count="0" memberValueDatatype="5" unbalanced="0"/>
    <cacheHierarchy uniqueName="[Kontoutstkrift].[Rentedato]" caption="Rentedato" attribute="1" defaultMemberUniqueName="[Kontoutstkrift].[Rentedato].[All]" allUniqueName="[Kontoutstkrift].[Rentedato].[All]" dimensionUniqueName="[Kontoutstkrift]" displayFolder="" count="0" memberValueDatatype="130" unbalanced="0"/>
    <cacheHierarchy uniqueName="[Kontoutstkrift].[Arkivref.]" caption="Arkivref." attribute="1" defaultMemberUniqueName="[Kontoutstkrift].[Arkivref.].[All]" allUniqueName="[Kontoutstkrift].[Arkivref.].[All]" dimensionUniqueName="[Kontoutstkrift]" displayFolder="" count="0" memberValueDatatype="20" unbalanced="0"/>
    <cacheHierarchy uniqueName="[Kontoutstkrift].[Prosjekt]" caption="Prosjekt" attribute="1" defaultMemberUniqueName="[Kontoutstkrift].[Prosjekt].[All]" allUniqueName="[Kontoutstkrift].[Prosjekt].[All]" dimensionUniqueName="[Kontoutstkrift]" displayFolder="" count="0" memberValueDatatype="20" unbalanced="0"/>
    <cacheHierarchy uniqueName="[Kontoutstkrift].[Tekst]" caption="Tekst" attribute="1" defaultMemberUniqueName="[Kontoutstkrift].[Tekst].[All]" allUniqueName="[Kontoutstkrift].[Tekst].[All]" dimensionUniqueName="[Kontoutstkrift]" displayFolder="" count="0" memberValueDatatype="130" unbalanced="0"/>
    <cacheHierarchy uniqueName="[Kontoutstkrift].[bilag nr]" caption="bilag nr" attribute="1" defaultMemberUniqueName="[Kontoutstkrift].[bilag nr].[All]" allUniqueName="[Kontoutstkrift].[bilag nr].[All]" dimensionUniqueName="[Kontoutstkrift]" displayFolder="" count="0" memberValueDatatype="20" unbalanced="0"/>
    <cacheHierarchy uniqueName="[Prosjekter].[Nr]" caption="Nr" attribute="1" defaultMemberUniqueName="[Prosjekter].[Nr].[All]" allUniqueName="[Prosjekter].[Nr].[All]" dimensionUniqueName="[Prosjekter]" displayFolder="" count="0" memberValueDatatype="5" unbalanced="0"/>
    <cacheHierarchy uniqueName="[Prosjekter].[Inntekter]" caption="Inntekter" attribute="1" defaultMemberUniqueName="[Prosjekter].[Inntekter].[All]" allUniqueName="[Prosjekter].[Inntekter].[All]" dimensionUniqueName="[Prosjekter]" displayFolder="" count="2" memberValueDatatype="130" unbalanced="0"/>
    <cacheHierarchy uniqueName="[Prosjekter].[Utgifter]" caption="Utgifter" attribute="1" defaultMemberUniqueName="[Prosjekter].[Utgifter].[All]" allUniqueName="[Prosjekter].[Utgifter].[All]" dimensionUniqueName="[Prosjekter]" displayFolder="" count="2" memberValueDatatype="130" unbalanced="0"/>
    <cacheHierarchy uniqueName="[Measures].[__XL_Count Kontoutstkrift]" caption="__XL_Count Kontoutstkrift" measure="1" displayFolder="" measureGroup="Kontoutstkrift" count="0" hidden="1"/>
    <cacheHierarchy uniqueName="[Measures].[__XL_Count Prosjekter]" caption="__XL_Count Prosjekter" measure="1" displayFolder="" measureGroup="Prosjekter" count="0" hidden="1"/>
    <cacheHierarchy uniqueName="[Measures].[__No measures defined]" caption="__No measures defined" measure="1" displayFolder="" count="0" hidden="1"/>
    <cacheHierarchy uniqueName="[Measures].[Sum av Ut av konto]" caption="Sum av Ut av konto" measure="1" displayFolder="" measureGroup="Kontoutstkrift" count="0" hidden="1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Sum av Inn på konto]" caption="Sum av Inn på konto" measure="1" displayFolder="" measureGroup="Kontoutstkrift" count="0" hidden="1"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Sum av Nr]" caption="Sum av Nr" measure="1" displayFolder="" measureGroup="Prosjekter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</cacheHierarchies>
  <kpis count="0"/>
  <extLst>
    <ext xmlns:x14="http://schemas.microsoft.com/office/spreadsheetml/2009/9/main" uri="{725AE2AE-9491-48be-B2B4-4EB974FC3084}">
      <x14:pivotCacheDefinition slicerData="1" pivotCacheId="477728156"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5E698B3-EB10-46E5-9881-F1464891848B}" name="Pivottabell5" cacheId="1" applyNumberFormats="0" applyBorderFormats="0" applyFontFormats="0" applyPatternFormats="0" applyAlignmentFormats="0" applyWidthHeightFormats="1" dataCaption="Verdier" tag="01dcbec5-5284-4ae6-b19e-0098954d200b" updatedVersion="8" minRefreshableVersion="3" subtotalHiddenItems="1" itemPrintTitles="1" createdVersion="6" indent="0" outline="1" outlineData="1" multipleFieldFilters="0" rowHeaderCaption="Konto">
  <location ref="B18:C33" firstHeaderRow="1" firstDataRow="1" firstDataCol="1"/>
  <pivotFields count="3">
    <pivotField axis="axisRow" allDrilled="1" subtotalTop="0" showAll="0" defaultSubtotal="0" defaultAttributeDrillState="1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dataField="1" subtotalTop="0" showAll="0" defaultSubtotal="0"/>
    <pivotField allDrilled="1" subtotalTop="0" showAll="0" dataSourceSort="1" defaultSubtotal="0" defaultAttributeDrillState="1"/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Sum utgifter" fld="1" baseField="0" baseItem="4" numFmtId="164"/>
  </dataFields>
  <formats count="1">
    <format dxfId="10">
      <pivotArea outline="0" collapsedLevelsAreSubtotals="1" fieldPosition="0"/>
    </format>
  </formats>
  <pivotHierarchies count="20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multipleItemSelectionAllowed="1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 caption="Sum utgifter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12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Kontoutstkrift]"/>
        <x15:activeTabTopLevelEntity name="[Prosjekter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2C264DF-7447-4132-B3E7-0DA67E06EDB5}" name="Pivottabell4" cacheId="0" applyNumberFormats="0" applyBorderFormats="0" applyFontFormats="0" applyPatternFormats="0" applyAlignmentFormats="0" applyWidthHeightFormats="1" dataCaption="Verdier" tag="8c6f4661-1ca4-4d3b-b388-cdbf9c5d7692" updatedVersion="8" minRefreshableVersion="3" subtotalHiddenItems="1" itemPrintTitles="1" createdVersion="6" indent="0" outline="1" outlineData="1" multipleFieldFilters="0" rowHeaderCaption="Konto">
  <location ref="B9:C15" firstHeaderRow="1" firstDataRow="1" firstDataCol="1"/>
  <pivotFields count="3">
    <pivotField dataField="1" subtotalTop="0" showAll="0" defaultSubtotal="0"/>
    <pivotField axis="axisRow" allDrilled="1" subtotalTop="0" showAll="0" dataSourceSort="1" defaultSubtotal="0" defaultAttributeDrillState="1">
      <items count="5">
        <item x="0"/>
        <item x="1"/>
        <item x="2"/>
        <item x="3"/>
        <item x="4"/>
      </items>
    </pivotField>
    <pivotField allDrilled="1" subtotalTop="0" showAll="0" dataSourceSort="1" defaultSubtotal="0" defaultAttributeDrillState="1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um inntekt" fld="0" baseField="0" baseItem="0" numFmtId="166"/>
  </dataFields>
  <formats count="2">
    <format dxfId="1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1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Hierarchies count="20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multipleItemSelectionAllowed="1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 caption="Sum inntekt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12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Kontoutstkrift]"/>
        <x15:activeTabTopLevelEntity name="[Prosjekter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Inntekter" xr10:uid="{720E3177-6CED-4FA0-9E21-4FE25FDDFC70}" sourceName="[Prosjekter].[Inntekter]">
  <pivotTables>
    <pivotTable tabId="6" name="Pivottabell4"/>
    <pivotTable tabId="6" name="Pivottabell5"/>
  </pivotTables>
  <data>
    <olap pivotCacheId="477728156">
      <levels count="2">
        <level uniqueName="[Prosjekter].[Inntekter].[(All)]" sourceCaption="(All)" count="0"/>
        <level uniqueName="[Prosjekter].[Inntekter].[Inntekter]" sourceCaption="Inntekter" count="19">
          <ranges>
            <range startItem="0">
              <i n="[Prosjekter].[Inntekter].&amp;[Div. Kostnader]" c="Div. Kostnader"/>
              <i n="[Prosjekter].[Inntekter].&amp;[Feil]" c="Feil"/>
              <i n="[Prosjekter].[Inntekter].&amp;[Forsirking]" c="Forsirking"/>
              <i n="[Prosjekter].[Inntekter].&amp;[Kontorrekvisita]" c="Kontorrekvisita"/>
              <i n="[Prosjekter].[Inntekter].&amp;[Kurs / Møter]" c="Kurs / Møter"/>
              <i n="[Prosjekter].[Inntekter].&amp;[Lager]" c="Lager"/>
              <i n="[Prosjekter].[Inntekter].&amp;[Medlemskontigent]" c="Medlemskontigent"/>
              <i n="[Prosjekter].[Inntekter].&amp;[Portisposten]" c="Portisposten"/>
              <i n="[Prosjekter].[Inntekter].&amp;[Rasespesial]" c="Rasespesial"/>
              <i n="[Prosjekter].[Inntekter].&amp;[Reklamekoster]" c="Reklamekoster"/>
              <i n="[Prosjekter].[Inntekter].&amp;[Rengskap / Revisor]" c="Rengskap / Revisor"/>
              <i n="[Prosjekter].[Inntekter].&amp;[Salg]" c="Salg"/>
              <i n="[Prosjekter].[Inntekter].&amp;[Styremøter]" c="Styremøter"/>
              <i n="[Prosjekter].[Inntekter].&amp;[Vannarbeid]" c="Vannarbeid"/>
              <i n="[Prosjekter].[Inntekter].&amp;[Web/ datautgifter]" c="Web/ datautgifter"/>
              <i n="[Prosjekter].[Inntekter].&amp;[Aktivitetshelg]" c="Aktivitetshelg" nd="1"/>
              <i n="[Prosjekter].[Inntekter].&amp;[Porto]" c="Porto" nd="1"/>
              <i n="[Prosjekter].[Inntekter].&amp;[Renter]" c="Renter" nd="1"/>
              <i n="[Prosjekter].[Inntekter].&amp;[Tilskudd Aktiviteter]" c="Tilskudd Aktiviteter" nd="1"/>
            </range>
          </ranges>
        </level>
      </levels>
      <selections count="1">
        <selection n="[Prosjekter].[Inntekter].[All]"/>
      </selections>
    </olap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Utgifter" xr10:uid="{5C0FAFDD-96FF-409D-AC68-E87ACAD7BA0D}" sourceName="[Prosjekter].[Utgifter]">
  <pivotTables>
    <pivotTable tabId="6" name="Pivottabell4"/>
    <pivotTable tabId="6" name="Pivottabell5"/>
  </pivotTables>
  <data>
    <olap pivotCacheId="477728156">
      <levels count="2">
        <level uniqueName="[Prosjekter].[Utgifter].[(All)]" sourceCaption="(All)" count="0"/>
        <level uniqueName="[Prosjekter].[Utgifter].[Utgifter]" sourceCaption="Utgifter" count="17">
          <ranges>
            <range startItem="0">
              <i n="[Prosjekter].[Utgifter].&amp;" c="(blank)"/>
              <i n="[Prosjekter].[Utgifter].&amp;[Div. Kostnader]" c="Div. Kostnader"/>
              <i n="[Prosjekter].[Utgifter].&amp;[Feil]" c="Feil"/>
              <i n="[Prosjekter].[Utgifter].&amp;[Forsirking]" c="Forsirking"/>
              <i n="[Prosjekter].[Utgifter].&amp;[Kontorrekvisita]" c="Kontorrekvisita"/>
              <i n="[Prosjekter].[Utgifter].&amp;[Kurs / Møter]" c="Kurs / Møter"/>
              <i n="[Prosjekter].[Utgifter].&amp;[Lager]" c="Lager"/>
              <i n="[Prosjekter].[Utgifter].&amp;[Portisposten]" c="Portisposten"/>
              <i n="[Prosjekter].[Utgifter].&amp;[Rasespesial]" c="Rasespesial"/>
              <i n="[Prosjekter].[Utgifter].&amp;[Reklamekoster]" c="Reklamekoster"/>
              <i n="[Prosjekter].[Utgifter].&amp;[Rengskap / Revisor]" c="Rengskap / Revisor"/>
              <i n="[Prosjekter].[Utgifter].&amp;[Styremøter]" c="Styremøter"/>
              <i n="[Prosjekter].[Utgifter].&amp;[Vannarbeid]" c="Vannarbeid"/>
              <i n="[Prosjekter].[Utgifter].&amp;[Web/ datautgifter]" c="Web/ datautgifter"/>
              <i n="[Prosjekter].[Utgifter].&amp;[Aktivitetshelg]" c="Aktivitetshelg" nd="1"/>
              <i n="[Prosjekter].[Utgifter].&amp;[Porto]" c="Porto" nd="1"/>
              <i n="[Prosjekter].[Utgifter].&amp;[Tilskudd Aktiviteter]" c="Tilskudd Aktiviteter" nd="1"/>
            </range>
          </ranges>
        </level>
      </levels>
      <selections count="1">
        <selection n="[Prosjekter].[Utgifter].[All]"/>
      </selections>
    </olap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Inntekter" xr10:uid="{1A3F1282-6AEC-4F28-93C3-6B8281667D35}" cache="Slicer_Inntekter" caption="Inntekter" level="1" rowHeight="209550"/>
  <slicer name="Utgifter" xr10:uid="{73984806-954F-4938-A76B-6EC9BB835AEF}" cache="Slicer_Utgifter" caption="Utgifter" level="1" rowHeight="20955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044FA00-E4FA-4CB6-A75A-FF09FE4E753C}" name="Kontoutstkrift" displayName="Kontoutstkrift" ref="A7:K173" totalsRowShown="0" tableBorderDxfId="9">
  <autoFilter ref="A7:K173" xr:uid="{0D00D179-955B-453C-AF7D-ADA5306A1268}"/>
  <tableColumns count="11">
    <tableColumn id="1" xr3:uid="{4A7399E2-22F7-4587-8BAC-CEC56E2FD7D1}" name="Dato" dataDxfId="8"/>
    <tableColumn id="2" xr3:uid="{9C638554-E977-4996-AD43-2E237FAA0DB1}" name="Bokførings dato" dataDxfId="7"/>
    <tableColumn id="4" xr3:uid="{6A14C4BB-A600-4BAA-AE71-345C419D2720}" name="Forklarende tekst" dataDxfId="6"/>
    <tableColumn id="10" xr3:uid="{FFE0DC5E-6E6D-41A0-9092-DD741D6667A2}" name="Tom" dataDxfId="5"/>
    <tableColumn id="5" xr3:uid="{395152DE-2605-4F96-A578-5A4C6D2ABB2B}" name="Ut av konto" dataDxfId="4"/>
    <tableColumn id="12" xr3:uid="{8F7CC3CF-758C-492F-B775-E809CCF91CFE}" name="Inn på konto" dataDxfId="3"/>
    <tableColumn id="13" xr3:uid="{206EF697-F73C-49F3-AB02-6FB3D7CA7E33}" name="Rentedato" dataDxfId="2"/>
    <tableColumn id="3" xr3:uid="{1E788FFD-ECC0-4075-9B47-33D61C8B2377}" name="Arkivref." dataDxfId="1"/>
    <tableColumn id="14" xr3:uid="{754A34F9-3B17-423C-8375-F0DB6EE73437}" name="Prosjekt"/>
    <tableColumn id="15" xr3:uid="{952338FB-EA83-4A52-BA06-D3477D70351B}" name="Tekst" dataDxfId="0">
      <calculatedColumnFormula>IFERROR(VLOOKUP(Kontoutstkrift[[#This Row],[Prosjekt]],Prosjekter[#All],2),"Feil")</calculatedColumnFormula>
    </tableColumn>
    <tableColumn id="16" xr3:uid="{D608C27A-E770-458F-9F8A-23DA3DC85CB2}" name="bilag nr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0DB830A-4DF9-4332-B678-15935D02A132}" name="Prosjekter" displayName="Prosjekter" ref="B3:D25" totalsRowShown="0">
  <autoFilter ref="B3:D25" xr:uid="{2D417C0B-53FF-4881-AA9E-57506BD97EE4}"/>
  <tableColumns count="3">
    <tableColumn id="1" xr3:uid="{2549705F-F803-493A-8D19-DFE0BDAFC0CF}" name="Nr"/>
    <tableColumn id="2" xr3:uid="{D8AB1E52-F044-4A26-8FB8-59F4994786DC}" name="Inntekter"/>
    <tableColumn id="3" xr3:uid="{01E3BE52-E58F-43D0-8FA5-ADCF726B37B8}" name="Utgifter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microsoft.com/office/2007/relationships/slicer" Target="../slicers/slicer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DF0D8-6281-4FE3-97E0-6FC3A2E31110}">
  <dimension ref="B4:E42"/>
  <sheetViews>
    <sheetView showGridLines="0" topLeftCell="A9" zoomScale="99" zoomScaleNormal="99" workbookViewId="0">
      <selection activeCell="A32" sqref="A32"/>
    </sheetView>
  </sheetViews>
  <sheetFormatPr defaultColWidth="11.59765625" defaultRowHeight="13" x14ac:dyDescent="0.3"/>
  <cols>
    <col min="1" max="1" width="16.3984375" customWidth="1"/>
    <col min="2" max="3" width="26.796875" customWidth="1"/>
    <col min="4" max="4" width="19.3984375" bestFit="1" customWidth="1"/>
    <col min="5" max="5" width="15" customWidth="1"/>
  </cols>
  <sheetData>
    <row r="4" spans="2:5" ht="38.25" customHeight="1" x14ac:dyDescent="0.3"/>
    <row r="5" spans="2:5" x14ac:dyDescent="0.3">
      <c r="B5" s="6"/>
    </row>
    <row r="6" spans="2:5" x14ac:dyDescent="0.3">
      <c r="D6" s="9"/>
      <c r="E6" s="10"/>
    </row>
    <row r="7" spans="2:5" ht="53.25" customHeight="1" x14ac:dyDescent="0.3">
      <c r="B7" s="112" t="s">
        <v>47</v>
      </c>
      <c r="C7" s="112"/>
    </row>
    <row r="9" spans="2:5" x14ac:dyDescent="0.3">
      <c r="B9" s="4" t="s">
        <v>25</v>
      </c>
      <c r="C9" t="s">
        <v>26</v>
      </c>
    </row>
    <row r="10" spans="2:5" x14ac:dyDescent="0.3">
      <c r="B10" t="s">
        <v>20</v>
      </c>
      <c r="C10" s="7">
        <v>275</v>
      </c>
    </row>
    <row r="11" spans="2:5" x14ac:dyDescent="0.3">
      <c r="B11" t="s">
        <v>5</v>
      </c>
      <c r="C11" s="7">
        <v>184667.78</v>
      </c>
    </row>
    <row r="12" spans="2:5" x14ac:dyDescent="0.3">
      <c r="B12" t="s">
        <v>7</v>
      </c>
      <c r="C12" s="7">
        <v>46858.84</v>
      </c>
    </row>
    <row r="13" spans="2:5" x14ac:dyDescent="0.3">
      <c r="B13" t="s">
        <v>12</v>
      </c>
      <c r="C13" s="7">
        <v>1957.45</v>
      </c>
    </row>
    <row r="14" spans="2:5" x14ac:dyDescent="0.3">
      <c r="B14" t="s">
        <v>11</v>
      </c>
      <c r="C14" s="7">
        <v>10807.45</v>
      </c>
    </row>
    <row r="15" spans="2:5" x14ac:dyDescent="0.3">
      <c r="B15" t="s">
        <v>204</v>
      </c>
      <c r="C15" s="7">
        <v>244566.52</v>
      </c>
    </row>
    <row r="18" spans="2:3" x14ac:dyDescent="0.3">
      <c r="B18" s="4" t="s">
        <v>25</v>
      </c>
      <c r="C18" t="s">
        <v>27</v>
      </c>
    </row>
    <row r="19" spans="2:3" x14ac:dyDescent="0.3">
      <c r="B19" t="s">
        <v>21</v>
      </c>
      <c r="C19" s="10">
        <v>854.5</v>
      </c>
    </row>
    <row r="20" spans="2:3" x14ac:dyDescent="0.3">
      <c r="B20" t="s">
        <v>23</v>
      </c>
      <c r="C20" s="10">
        <v>12969.96</v>
      </c>
    </row>
    <row r="21" spans="2:3" x14ac:dyDescent="0.3">
      <c r="B21" t="s">
        <v>20</v>
      </c>
      <c r="C21" s="10">
        <v>2439</v>
      </c>
    </row>
    <row r="22" spans="2:3" x14ac:dyDescent="0.3">
      <c r="B22" t="s">
        <v>15</v>
      </c>
      <c r="C22" s="10">
        <v>399</v>
      </c>
    </row>
    <row r="23" spans="2:3" x14ac:dyDescent="0.3">
      <c r="B23" t="s">
        <v>17</v>
      </c>
      <c r="C23" s="10">
        <v>8719.6</v>
      </c>
    </row>
    <row r="24" spans="2:3" x14ac:dyDescent="0.3">
      <c r="B24" t="s">
        <v>44</v>
      </c>
      <c r="C24" s="10">
        <v>26607.75</v>
      </c>
    </row>
    <row r="25" spans="2:3" x14ac:dyDescent="0.3">
      <c r="B25" t="s">
        <v>5</v>
      </c>
      <c r="C25" s="10">
        <v>4171</v>
      </c>
    </row>
    <row r="26" spans="2:3" x14ac:dyDescent="0.3">
      <c r="B26" t="s">
        <v>46</v>
      </c>
      <c r="C26" s="10">
        <v>3000</v>
      </c>
    </row>
    <row r="27" spans="2:3" x14ac:dyDescent="0.3">
      <c r="B27" t="s">
        <v>7</v>
      </c>
      <c r="C27" s="10">
        <v>84510.37</v>
      </c>
    </row>
    <row r="28" spans="2:3" x14ac:dyDescent="0.3">
      <c r="B28" t="s">
        <v>19</v>
      </c>
      <c r="C28" s="10">
        <v>750</v>
      </c>
    </row>
    <row r="29" spans="2:3" x14ac:dyDescent="0.3">
      <c r="B29" t="s">
        <v>14</v>
      </c>
      <c r="C29" s="10">
        <v>3000</v>
      </c>
    </row>
    <row r="30" spans="2:3" x14ac:dyDescent="0.3">
      <c r="B30" t="s">
        <v>43</v>
      </c>
      <c r="C30" s="10">
        <v>37177</v>
      </c>
    </row>
    <row r="31" spans="2:3" x14ac:dyDescent="0.3">
      <c r="B31" t="s">
        <v>11</v>
      </c>
      <c r="C31" s="10">
        <v>25723.31</v>
      </c>
    </row>
    <row r="32" spans="2:3" x14ac:dyDescent="0.3">
      <c r="B32" t="s">
        <v>16</v>
      </c>
      <c r="C32" s="10">
        <v>21952.98</v>
      </c>
    </row>
    <row r="33" spans="2:5" x14ac:dyDescent="0.3">
      <c r="B33" t="s">
        <v>204</v>
      </c>
      <c r="C33" s="10">
        <v>232274.47000000003</v>
      </c>
    </row>
    <row r="35" spans="2:5" x14ac:dyDescent="0.3">
      <c r="E35" s="10"/>
    </row>
    <row r="37" spans="2:5" ht="13.5" thickBot="1" x14ac:dyDescent="0.35">
      <c r="B37" s="11" t="s">
        <v>48</v>
      </c>
      <c r="C37" s="12">
        <f>GETPIVOTDATA("[Measures].[Sum av Inn på konto]",$B$9)-GETPIVOTDATA("[Measures].[Sum av Ut av konto]",$B$18)</f>
        <v>12292.049999999959</v>
      </c>
    </row>
    <row r="38" spans="2:5" x14ac:dyDescent="0.3">
      <c r="D38" s="10"/>
      <c r="E38" s="10"/>
    </row>
    <row r="39" spans="2:5" x14ac:dyDescent="0.3">
      <c r="E39" s="10"/>
    </row>
    <row r="40" spans="2:5" x14ac:dyDescent="0.3">
      <c r="B40" t="s">
        <v>29</v>
      </c>
      <c r="E40" s="10"/>
    </row>
    <row r="41" spans="2:5" x14ac:dyDescent="0.3">
      <c r="B41" s="6" t="s">
        <v>45</v>
      </c>
      <c r="C41" s="15" t="s">
        <v>42</v>
      </c>
    </row>
    <row r="42" spans="2:5" x14ac:dyDescent="0.3">
      <c r="B42" s="6" t="s">
        <v>49</v>
      </c>
      <c r="C42" s="15" t="s">
        <v>42</v>
      </c>
    </row>
  </sheetData>
  <mergeCells count="1">
    <mergeCell ref="B7:C7"/>
  </mergeCells>
  <pageMargins left="0.7" right="0.7" top="0.75" bottom="0.75" header="0.3" footer="0.3"/>
  <pageSetup paperSize="9" orientation="portrait" r:id="rId3"/>
  <drawing r:id="rId4"/>
  <extLst>
    <ext xmlns:x14="http://schemas.microsoft.com/office/spreadsheetml/2009/9/main" uri="{A8765BA9-456A-4dab-B4F3-ACF838C121DE}">
      <x14:slicerList>
        <x14:slicer r:id="rId5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0"/>
  <sheetViews>
    <sheetView tabSelected="1" topLeftCell="A7" zoomScaleNormal="100" workbookViewId="0">
      <selection activeCell="A16" sqref="A16"/>
    </sheetView>
  </sheetViews>
  <sheetFormatPr defaultColWidth="9.296875" defaultRowHeight="13" x14ac:dyDescent="0.3"/>
  <cols>
    <col min="1" max="1" width="11.69921875" bestFit="1" customWidth="1"/>
    <col min="2" max="2" width="12.69921875" customWidth="1"/>
    <col min="3" max="3" width="60" customWidth="1"/>
    <col min="4" max="4" width="4.3984375" customWidth="1"/>
    <col min="5" max="5" width="19.796875" bestFit="1" customWidth="1"/>
    <col min="6" max="6" width="17.296875" bestFit="1" customWidth="1"/>
    <col min="7" max="7" width="10.69921875" customWidth="1"/>
    <col min="8" max="8" width="12.796875" customWidth="1"/>
    <col min="9" max="9" width="8.3984375" customWidth="1"/>
    <col min="10" max="10" width="19.796875" bestFit="1" customWidth="1"/>
    <col min="11" max="11" width="11.69921875" customWidth="1"/>
    <col min="12" max="13" width="4.09765625" customWidth="1"/>
    <col min="14" max="14" width="11.796875" customWidth="1"/>
    <col min="15" max="15" width="9.09765625" customWidth="1"/>
    <col min="16" max="16" width="16.296875" customWidth="1"/>
  </cols>
  <sheetData>
    <row r="1" spans="1:14" ht="60" customHeight="1" x14ac:dyDescent="0.3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4" ht="17.149999999999999" customHeight="1" x14ac:dyDescent="0.3">
      <c r="A2" s="118" t="s">
        <v>1</v>
      </c>
      <c r="B2" s="118"/>
      <c r="C2" s="118"/>
      <c r="D2" s="118"/>
      <c r="E2" s="26"/>
      <c r="F2" s="118" t="s">
        <v>2</v>
      </c>
      <c r="G2" s="118"/>
      <c r="H2" s="118"/>
      <c r="I2" s="118"/>
      <c r="J2" s="118"/>
      <c r="K2" s="17"/>
    </row>
    <row r="3" spans="1:14" ht="12.75" customHeight="1" x14ac:dyDescent="0.3">
      <c r="A3" s="30" t="s">
        <v>3</v>
      </c>
      <c r="B3" s="30"/>
      <c r="C3" s="30"/>
      <c r="D3" s="30"/>
      <c r="E3" s="30"/>
      <c r="F3" s="18"/>
      <c r="G3" s="117">
        <v>45291</v>
      </c>
      <c r="H3" s="117"/>
      <c r="I3" s="117"/>
      <c r="J3" s="117"/>
      <c r="K3" s="18"/>
    </row>
    <row r="4" spans="1:14" ht="47.15" customHeight="1" x14ac:dyDescent="0.3">
      <c r="A4" s="113" t="s">
        <v>38</v>
      </c>
      <c r="B4" s="113"/>
      <c r="C4" s="113"/>
      <c r="D4" s="28"/>
      <c r="E4" s="28"/>
      <c r="F4" s="19"/>
      <c r="G4" s="119"/>
      <c r="H4" s="119"/>
      <c r="I4" s="119"/>
      <c r="J4" s="27"/>
      <c r="K4" s="19"/>
    </row>
    <row r="5" spans="1:14" ht="19.5" customHeight="1" x14ac:dyDescent="0.3">
      <c r="A5" s="32" t="s">
        <v>39</v>
      </c>
      <c r="B5" s="115">
        <v>44927</v>
      </c>
      <c r="C5" s="115"/>
      <c r="D5" s="115"/>
      <c r="E5" s="115"/>
      <c r="F5" s="115"/>
      <c r="G5" s="115"/>
      <c r="H5" s="115"/>
      <c r="I5" s="115"/>
      <c r="J5" s="29" t="s">
        <v>41</v>
      </c>
      <c r="K5" s="19"/>
    </row>
    <row r="6" spans="1:14" ht="12.75" customHeight="1" x14ac:dyDescent="0.3">
      <c r="A6" s="31" t="s">
        <v>40</v>
      </c>
      <c r="B6" s="114">
        <v>45291</v>
      </c>
      <c r="C6" s="114"/>
      <c r="D6" s="114"/>
      <c r="E6" s="114"/>
      <c r="F6" s="114"/>
      <c r="G6" s="114"/>
      <c r="H6" s="114"/>
      <c r="I6" s="114"/>
      <c r="J6" s="29"/>
      <c r="K6" s="18"/>
    </row>
    <row r="7" spans="1:14" ht="14.15" customHeight="1" x14ac:dyDescent="0.3">
      <c r="A7" s="22" t="s">
        <v>34</v>
      </c>
      <c r="B7" s="22" t="s">
        <v>35</v>
      </c>
      <c r="C7" s="16" t="s">
        <v>36</v>
      </c>
      <c r="D7" s="20" t="s">
        <v>37</v>
      </c>
      <c r="E7" s="20" t="s">
        <v>30</v>
      </c>
      <c r="F7" s="21" t="s">
        <v>31</v>
      </c>
      <c r="G7" s="1" t="s">
        <v>32</v>
      </c>
      <c r="H7" s="1" t="s">
        <v>33</v>
      </c>
      <c r="I7" t="s">
        <v>8</v>
      </c>
      <c r="J7" t="s">
        <v>22</v>
      </c>
      <c r="K7" t="s">
        <v>28</v>
      </c>
    </row>
    <row r="8" spans="1:14" x14ac:dyDescent="0.3">
      <c r="A8" s="34">
        <v>44928</v>
      </c>
      <c r="B8" s="34">
        <v>44928</v>
      </c>
      <c r="C8" s="35" t="s">
        <v>50</v>
      </c>
      <c r="D8" s="35"/>
      <c r="E8" s="74">
        <v>8</v>
      </c>
      <c r="F8" s="53"/>
      <c r="G8" s="36">
        <v>44928</v>
      </c>
      <c r="H8" s="37">
        <v>797476080</v>
      </c>
      <c r="I8">
        <v>19</v>
      </c>
      <c r="J8" t="str">
        <f>IFERROR(VLOOKUP(Kontoutstkrift[[#This Row],[Prosjekt]],Prosjekter[#All],2),"Feil")</f>
        <v>Div. Kostnader</v>
      </c>
      <c r="M8" s="81"/>
    </row>
    <row r="9" spans="1:14" x14ac:dyDescent="0.3">
      <c r="A9" s="38">
        <v>44928</v>
      </c>
      <c r="B9" s="34">
        <v>44928</v>
      </c>
      <c r="C9" s="39" t="s">
        <v>51</v>
      </c>
      <c r="D9" s="39"/>
      <c r="E9" s="74"/>
      <c r="F9" s="54">
        <v>292.77999999999997</v>
      </c>
      <c r="G9" s="40">
        <v>44928</v>
      </c>
      <c r="H9" s="37">
        <v>797494205</v>
      </c>
      <c r="I9">
        <v>1</v>
      </c>
      <c r="J9" t="str">
        <f>IFERROR(VLOOKUP(Kontoutstkrift[[#This Row],[Prosjekt]],Prosjekter[#All],2),"Feil")</f>
        <v>Medlemskontigent</v>
      </c>
      <c r="M9" s="82"/>
    </row>
    <row r="10" spans="1:14" x14ac:dyDescent="0.3">
      <c r="A10" s="38">
        <v>44929</v>
      </c>
      <c r="B10" s="34">
        <v>44929</v>
      </c>
      <c r="C10" s="39" t="s">
        <v>52</v>
      </c>
      <c r="D10" s="39"/>
      <c r="E10" s="74">
        <v>1134</v>
      </c>
      <c r="F10" s="54"/>
      <c r="G10" s="40">
        <v>44929</v>
      </c>
      <c r="H10" s="37">
        <v>797410026</v>
      </c>
      <c r="I10">
        <v>20</v>
      </c>
      <c r="J10" t="str">
        <f>IFERROR(VLOOKUP(Kontoutstkrift[[#This Row],[Prosjekt]],Prosjekter[#All],2),"Feil")</f>
        <v>Lager</v>
      </c>
      <c r="K10">
        <v>1</v>
      </c>
      <c r="M10" s="82" t="s">
        <v>176</v>
      </c>
      <c r="N10" s="6"/>
    </row>
    <row r="11" spans="1:14" x14ac:dyDescent="0.3">
      <c r="A11" s="38">
        <v>44931</v>
      </c>
      <c r="B11" s="34">
        <v>44932</v>
      </c>
      <c r="C11" s="39" t="s">
        <v>53</v>
      </c>
      <c r="D11" s="39"/>
      <c r="E11" s="74">
        <v>353.75</v>
      </c>
      <c r="F11" s="54"/>
      <c r="G11" s="40">
        <v>44932</v>
      </c>
      <c r="H11" s="37">
        <v>785123269</v>
      </c>
      <c r="I11">
        <v>14</v>
      </c>
      <c r="J11" t="str">
        <f>IFERROR(VLOOKUP(Kontoutstkrift[[#This Row],[Prosjekt]],Prosjekter[#All],2),"Feil")</f>
        <v>Web/ datautgifter</v>
      </c>
      <c r="K11">
        <v>3</v>
      </c>
      <c r="M11" s="88" t="s">
        <v>176</v>
      </c>
      <c r="N11" s="6" t="s">
        <v>178</v>
      </c>
    </row>
    <row r="12" spans="1:14" x14ac:dyDescent="0.3">
      <c r="A12" s="41">
        <v>44937</v>
      </c>
      <c r="B12" s="34">
        <v>44937</v>
      </c>
      <c r="C12" s="42" t="s">
        <v>54</v>
      </c>
      <c r="D12" s="42"/>
      <c r="E12" s="74"/>
      <c r="F12" s="56">
        <v>1077.8</v>
      </c>
      <c r="G12" s="43">
        <v>44937</v>
      </c>
      <c r="H12" s="37">
        <v>797494165</v>
      </c>
      <c r="I12">
        <v>5</v>
      </c>
      <c r="J12" t="str">
        <f>IFERROR(VLOOKUP(Kontoutstkrift[[#This Row],[Prosjekt]],Prosjekter[#All],2),"Feil")</f>
        <v>Salg</v>
      </c>
      <c r="M12" s="81"/>
    </row>
    <row r="13" spans="1:14" x14ac:dyDescent="0.3">
      <c r="A13" s="34">
        <v>44937</v>
      </c>
      <c r="B13" s="34">
        <v>44938</v>
      </c>
      <c r="C13" s="35" t="s">
        <v>55</v>
      </c>
      <c r="D13" s="35"/>
      <c r="E13" s="74">
        <v>12969.96</v>
      </c>
      <c r="F13" s="53"/>
      <c r="G13" s="36">
        <v>44938</v>
      </c>
      <c r="H13" s="37">
        <v>797420033</v>
      </c>
      <c r="I13">
        <v>21</v>
      </c>
      <c r="J13" t="str">
        <f>IFERROR(VLOOKUP(Kontoutstkrift[[#This Row],[Prosjekt]],Prosjekter[#All],2),"Feil")</f>
        <v>Feil</v>
      </c>
      <c r="K13">
        <v>4</v>
      </c>
      <c r="M13" s="82"/>
    </row>
    <row r="14" spans="1:14" x14ac:dyDescent="0.3">
      <c r="A14" s="38">
        <v>44944</v>
      </c>
      <c r="B14" s="34">
        <v>44945</v>
      </c>
      <c r="C14" s="39" t="s">
        <v>56</v>
      </c>
      <c r="D14" s="39"/>
      <c r="E14" s="74">
        <v>120</v>
      </c>
      <c r="F14" s="57"/>
      <c r="G14" s="40">
        <v>44945</v>
      </c>
      <c r="H14" s="37">
        <v>797410456</v>
      </c>
      <c r="I14">
        <v>14</v>
      </c>
      <c r="J14" t="str">
        <f>IFERROR(VLOOKUP(Kontoutstkrift[[#This Row],[Prosjekt]],Prosjekter[#All],2),"Feil")</f>
        <v>Web/ datautgifter</v>
      </c>
      <c r="K14">
        <v>5</v>
      </c>
      <c r="M14" s="82" t="s">
        <v>176</v>
      </c>
    </row>
    <row r="15" spans="1:14" x14ac:dyDescent="0.3">
      <c r="A15" s="38">
        <v>44949</v>
      </c>
      <c r="B15" s="34">
        <v>44950</v>
      </c>
      <c r="C15" s="39" t="s">
        <v>57</v>
      </c>
      <c r="D15" s="39"/>
      <c r="E15" s="74">
        <v>313</v>
      </c>
      <c r="F15" s="57"/>
      <c r="G15" s="40">
        <v>44950</v>
      </c>
      <c r="H15" s="37">
        <v>797410404</v>
      </c>
      <c r="I15">
        <v>1</v>
      </c>
      <c r="J15" t="str">
        <f>IFERROR(VLOOKUP(Kontoutstkrift[[#This Row],[Prosjekt]],Prosjekter[#All],2),"Feil")</f>
        <v>Medlemskontigent</v>
      </c>
      <c r="K15">
        <v>6</v>
      </c>
      <c r="M15" s="82" t="s">
        <v>176</v>
      </c>
    </row>
    <row r="16" spans="1:14" x14ac:dyDescent="0.3">
      <c r="A16" s="38">
        <v>44949</v>
      </c>
      <c r="B16" s="34">
        <v>44950</v>
      </c>
      <c r="C16" s="39" t="s">
        <v>58</v>
      </c>
      <c r="D16" s="39"/>
      <c r="E16" s="74">
        <v>643</v>
      </c>
      <c r="F16" s="54"/>
      <c r="G16" s="40">
        <v>44950</v>
      </c>
      <c r="H16" s="37">
        <v>797410699</v>
      </c>
      <c r="I16">
        <v>1</v>
      </c>
      <c r="J16" t="str">
        <f>IFERROR(VLOOKUP(Kontoutstkrift[[#This Row],[Prosjekt]],Prosjekter[#All],2),"Feil")</f>
        <v>Medlemskontigent</v>
      </c>
      <c r="K16">
        <v>6</v>
      </c>
      <c r="M16" s="82" t="s">
        <v>176</v>
      </c>
    </row>
    <row r="17" spans="1:14" x14ac:dyDescent="0.3">
      <c r="A17" s="38">
        <v>44949</v>
      </c>
      <c r="B17" s="34">
        <v>44950</v>
      </c>
      <c r="C17" s="44" t="s">
        <v>59</v>
      </c>
      <c r="D17" s="44"/>
      <c r="E17" s="74">
        <v>643</v>
      </c>
      <c r="F17" s="54"/>
      <c r="G17" s="40">
        <v>44950</v>
      </c>
      <c r="H17" s="37">
        <v>797420024</v>
      </c>
      <c r="I17">
        <v>1</v>
      </c>
      <c r="J17" t="str">
        <f>IFERROR(VLOOKUP(Kontoutstkrift[[#This Row],[Prosjekt]],Prosjekter[#All],2),"Feil")</f>
        <v>Medlemskontigent</v>
      </c>
      <c r="K17">
        <v>6</v>
      </c>
      <c r="M17" s="82" t="s">
        <v>176</v>
      </c>
    </row>
    <row r="18" spans="1:14" x14ac:dyDescent="0.3">
      <c r="A18" s="38">
        <v>44949</v>
      </c>
      <c r="B18" s="34">
        <v>44950</v>
      </c>
      <c r="C18" s="39" t="s">
        <v>60</v>
      </c>
      <c r="D18" s="39"/>
      <c r="E18" s="74">
        <v>643</v>
      </c>
      <c r="F18" s="57"/>
      <c r="G18" s="40">
        <v>44950</v>
      </c>
      <c r="H18" s="37">
        <v>797410698</v>
      </c>
      <c r="I18">
        <v>1</v>
      </c>
      <c r="J18" t="str">
        <f>IFERROR(VLOOKUP(Kontoutstkrift[[#This Row],[Prosjekt]],Prosjekter[#All],2),"Feil")</f>
        <v>Medlemskontigent</v>
      </c>
      <c r="K18">
        <v>6</v>
      </c>
      <c r="M18" s="82" t="s">
        <v>176</v>
      </c>
    </row>
    <row r="19" spans="1:14" x14ac:dyDescent="0.3">
      <c r="A19" s="38">
        <v>44949</v>
      </c>
      <c r="B19" s="34">
        <v>44950</v>
      </c>
      <c r="C19" s="39" t="s">
        <v>61</v>
      </c>
      <c r="D19" s="39"/>
      <c r="E19" s="74">
        <v>643</v>
      </c>
      <c r="F19" s="57"/>
      <c r="G19" s="40">
        <v>44950</v>
      </c>
      <c r="H19" s="37">
        <v>797410697</v>
      </c>
      <c r="I19">
        <v>1</v>
      </c>
      <c r="J19" t="str">
        <f>IFERROR(VLOOKUP(Kontoutstkrift[[#This Row],[Prosjekt]],Prosjekter[#All],2),"Feil")</f>
        <v>Medlemskontigent</v>
      </c>
      <c r="K19">
        <v>6</v>
      </c>
      <c r="M19" s="82" t="s">
        <v>176</v>
      </c>
    </row>
    <row r="20" spans="1:14" x14ac:dyDescent="0.3">
      <c r="A20" s="38">
        <v>44949</v>
      </c>
      <c r="B20" s="34">
        <v>44950</v>
      </c>
      <c r="C20" s="44" t="s">
        <v>62</v>
      </c>
      <c r="D20" s="44"/>
      <c r="E20" s="74">
        <v>643</v>
      </c>
      <c r="F20" s="58"/>
      <c r="G20" s="40">
        <v>44950</v>
      </c>
      <c r="H20" s="37">
        <v>797410696</v>
      </c>
      <c r="I20">
        <v>1</v>
      </c>
      <c r="J20" t="str">
        <f>IFERROR(VLOOKUP(Kontoutstkrift[[#This Row],[Prosjekt]],Prosjekter[#All],2),"Feil")</f>
        <v>Medlemskontigent</v>
      </c>
      <c r="K20">
        <v>6</v>
      </c>
      <c r="M20" s="83" t="s">
        <v>176</v>
      </c>
    </row>
    <row r="21" spans="1:14" x14ac:dyDescent="0.3">
      <c r="A21" s="41">
        <v>44949</v>
      </c>
      <c r="B21" s="34">
        <v>44950</v>
      </c>
      <c r="C21" s="42" t="s">
        <v>63</v>
      </c>
      <c r="D21" s="42"/>
      <c r="E21" s="74">
        <v>643</v>
      </c>
      <c r="F21" s="59"/>
      <c r="G21" s="43">
        <v>44950</v>
      </c>
      <c r="H21" s="37">
        <v>797410695</v>
      </c>
      <c r="I21">
        <v>1</v>
      </c>
      <c r="J21" t="str">
        <f>IFERROR(VLOOKUP(Kontoutstkrift[[#This Row],[Prosjekt]],Prosjekter[#All],2),"Feil")</f>
        <v>Medlemskontigent</v>
      </c>
      <c r="K21">
        <v>6</v>
      </c>
      <c r="M21" s="83" t="s">
        <v>176</v>
      </c>
    </row>
    <row r="22" spans="1:14" x14ac:dyDescent="0.3">
      <c r="A22" s="34">
        <v>44949</v>
      </c>
      <c r="B22" s="34">
        <v>44950</v>
      </c>
      <c r="C22" s="45" t="s">
        <v>64</v>
      </c>
      <c r="D22" s="45"/>
      <c r="E22" s="74">
        <v>3000</v>
      </c>
      <c r="F22" s="61"/>
      <c r="G22" s="36">
        <v>44950</v>
      </c>
      <c r="H22" s="37">
        <v>797420026</v>
      </c>
      <c r="I22">
        <v>14</v>
      </c>
      <c r="J22" t="str">
        <f>IFERROR(VLOOKUP(Kontoutstkrift[[#This Row],[Prosjekt]],Prosjekter[#All],2),"Feil")</f>
        <v>Web/ datautgifter</v>
      </c>
      <c r="K22">
        <v>7</v>
      </c>
      <c r="M22" s="82" t="s">
        <v>176</v>
      </c>
    </row>
    <row r="23" spans="1:14" x14ac:dyDescent="0.3">
      <c r="A23" s="38">
        <v>44949</v>
      </c>
      <c r="B23" s="34">
        <v>44950</v>
      </c>
      <c r="C23" s="39" t="s">
        <v>65</v>
      </c>
      <c r="D23" s="39"/>
      <c r="E23" s="74">
        <v>3000</v>
      </c>
      <c r="F23" s="62"/>
      <c r="G23" s="40">
        <v>44950</v>
      </c>
      <c r="H23" s="37">
        <v>797410055</v>
      </c>
      <c r="I23">
        <v>11</v>
      </c>
      <c r="J23" t="str">
        <f>IFERROR(VLOOKUP(Kontoutstkrift[[#This Row],[Prosjekt]],Prosjekter[#All],2),"Feil")</f>
        <v>Rengskap / Revisor</v>
      </c>
      <c r="K23">
        <v>7</v>
      </c>
      <c r="M23" s="82" t="s">
        <v>176</v>
      </c>
    </row>
    <row r="24" spans="1:14" x14ac:dyDescent="0.3">
      <c r="A24" s="38">
        <v>44949</v>
      </c>
      <c r="B24" s="34">
        <v>44950</v>
      </c>
      <c r="C24" s="39" t="s">
        <v>66</v>
      </c>
      <c r="D24" s="39"/>
      <c r="E24" s="74">
        <v>3000</v>
      </c>
      <c r="F24" s="61"/>
      <c r="G24" s="40">
        <v>44950</v>
      </c>
      <c r="H24" s="37">
        <v>797420025</v>
      </c>
      <c r="I24">
        <v>13</v>
      </c>
      <c r="J24" t="str">
        <f>IFERROR(VLOOKUP(Kontoutstkrift[[#This Row],[Prosjekt]],Prosjekter[#All],2),"Feil")</f>
        <v>Portisposten</v>
      </c>
      <c r="K24">
        <v>7</v>
      </c>
      <c r="M24" s="82" t="s">
        <v>176</v>
      </c>
    </row>
    <row r="25" spans="1:14" x14ac:dyDescent="0.3">
      <c r="A25" s="38">
        <v>44953</v>
      </c>
      <c r="B25" s="34">
        <v>44956</v>
      </c>
      <c r="C25" s="39" t="s">
        <v>67</v>
      </c>
      <c r="D25" s="39"/>
      <c r="E25" s="74"/>
      <c r="F25" s="61">
        <v>152860</v>
      </c>
      <c r="G25" s="40">
        <v>44956</v>
      </c>
      <c r="H25" s="37">
        <v>797421306</v>
      </c>
      <c r="I25">
        <v>1</v>
      </c>
      <c r="J25" t="str">
        <f>IFERROR(VLOOKUP(Kontoutstkrift[[#This Row],[Prosjekt]],Prosjekter[#All],2),"Feil")</f>
        <v>Medlemskontigent</v>
      </c>
      <c r="M25" s="84"/>
    </row>
    <row r="26" spans="1:14" x14ac:dyDescent="0.3">
      <c r="A26" s="38">
        <v>44956</v>
      </c>
      <c r="B26" s="34">
        <v>44957</v>
      </c>
      <c r="C26" s="44" t="s">
        <v>68</v>
      </c>
      <c r="D26" s="44"/>
      <c r="E26" s="74">
        <v>34711</v>
      </c>
      <c r="F26" s="63"/>
      <c r="G26" s="40">
        <v>44957</v>
      </c>
      <c r="H26" s="37">
        <v>797410931</v>
      </c>
      <c r="I26">
        <v>10</v>
      </c>
      <c r="J26" t="str">
        <f>IFERROR(VLOOKUP(Kontoutstkrift[[#This Row],[Prosjekt]],Prosjekter[#All],2),"Feil")</f>
        <v>Styremøter</v>
      </c>
      <c r="K26">
        <v>9</v>
      </c>
      <c r="M26" s="83" t="s">
        <v>176</v>
      </c>
    </row>
    <row r="27" spans="1:14" x14ac:dyDescent="0.3">
      <c r="A27" s="41">
        <v>44958</v>
      </c>
      <c r="B27" s="34">
        <v>44958</v>
      </c>
      <c r="C27" s="42" t="s">
        <v>69</v>
      </c>
      <c r="D27" s="42"/>
      <c r="E27" s="74">
        <v>71.5</v>
      </c>
      <c r="F27" s="62"/>
      <c r="G27" s="43">
        <v>44958</v>
      </c>
      <c r="H27" s="37">
        <v>797476228</v>
      </c>
      <c r="I27">
        <v>19</v>
      </c>
      <c r="J27" t="str">
        <f>IFERROR(VLOOKUP(Kontoutstkrift[[#This Row],[Prosjekt]],Prosjekter[#All],2),"Feil")</f>
        <v>Div. Kostnader</v>
      </c>
      <c r="M27" s="82"/>
    </row>
    <row r="28" spans="1:14" x14ac:dyDescent="0.3">
      <c r="A28" s="34">
        <v>44962</v>
      </c>
      <c r="B28" s="34">
        <v>44964</v>
      </c>
      <c r="C28" s="45" t="s">
        <v>53</v>
      </c>
      <c r="D28" s="45"/>
      <c r="E28" s="74">
        <v>353.75</v>
      </c>
      <c r="F28" s="60"/>
      <c r="G28" s="36">
        <v>44964</v>
      </c>
      <c r="H28" s="37">
        <v>785123998</v>
      </c>
      <c r="I28">
        <v>14</v>
      </c>
      <c r="J28" t="str">
        <f>IFERROR(VLOOKUP(Kontoutstkrift[[#This Row],[Prosjekt]],Prosjekter[#All],2),"Feil")</f>
        <v>Web/ datautgifter</v>
      </c>
      <c r="K28">
        <v>10</v>
      </c>
      <c r="M28" s="83" t="s">
        <v>176</v>
      </c>
      <c r="N28" s="6"/>
    </row>
    <row r="29" spans="1:14" x14ac:dyDescent="0.3">
      <c r="A29" s="38">
        <v>44967</v>
      </c>
      <c r="B29" s="34">
        <v>44967</v>
      </c>
      <c r="C29" s="44" t="s">
        <v>70</v>
      </c>
      <c r="D29" s="44"/>
      <c r="E29" s="74"/>
      <c r="F29" s="57">
        <v>10230</v>
      </c>
      <c r="G29" s="40">
        <v>44967</v>
      </c>
      <c r="H29" s="37">
        <v>797450408</v>
      </c>
      <c r="I29">
        <v>1</v>
      </c>
      <c r="J29" t="str">
        <f>IFERROR(VLOOKUP(Kontoutstkrift[[#This Row],[Prosjekt]],Prosjekter[#All],2),"Feil")</f>
        <v>Medlemskontigent</v>
      </c>
      <c r="M29" s="81"/>
    </row>
    <row r="30" spans="1:14" x14ac:dyDescent="0.3">
      <c r="A30" s="38">
        <v>44970</v>
      </c>
      <c r="B30" s="34">
        <v>44970</v>
      </c>
      <c r="C30" s="44" t="s">
        <v>71</v>
      </c>
      <c r="D30" s="44"/>
      <c r="E30" s="74"/>
      <c r="F30" s="57">
        <v>1320</v>
      </c>
      <c r="G30" s="40">
        <v>44970</v>
      </c>
      <c r="H30" s="37">
        <v>797455567</v>
      </c>
      <c r="I30">
        <v>1</v>
      </c>
      <c r="J30" t="str">
        <f>IFERROR(VLOOKUP(Kontoutstkrift[[#This Row],[Prosjekt]],Prosjekter[#All],2),"Feil")</f>
        <v>Medlemskontigent</v>
      </c>
      <c r="M30" s="84"/>
    </row>
    <row r="31" spans="1:14" x14ac:dyDescent="0.3">
      <c r="A31" s="38">
        <v>44967</v>
      </c>
      <c r="B31" s="34">
        <v>44971</v>
      </c>
      <c r="C31" s="44" t="s">
        <v>72</v>
      </c>
      <c r="D31" s="44"/>
      <c r="E31" s="74">
        <v>1199</v>
      </c>
      <c r="F31" s="57"/>
      <c r="G31" s="40">
        <v>44971</v>
      </c>
      <c r="H31" s="37">
        <v>785123868</v>
      </c>
      <c r="I31">
        <v>14</v>
      </c>
      <c r="J31" t="str">
        <f>IFERROR(VLOOKUP(Kontoutstkrift[[#This Row],[Prosjekt]],Prosjekter[#All],2),"Feil")</f>
        <v>Web/ datautgifter</v>
      </c>
      <c r="K31">
        <v>10</v>
      </c>
      <c r="M31" s="83" t="s">
        <v>176</v>
      </c>
      <c r="N31" s="6"/>
    </row>
    <row r="32" spans="1:14" x14ac:dyDescent="0.3">
      <c r="A32" s="38">
        <v>44972</v>
      </c>
      <c r="B32" s="34">
        <v>44972</v>
      </c>
      <c r="C32" s="44" t="s">
        <v>73</v>
      </c>
      <c r="D32" s="44"/>
      <c r="E32" s="74"/>
      <c r="F32" s="57">
        <v>245.62</v>
      </c>
      <c r="G32" s="40">
        <v>44972</v>
      </c>
      <c r="H32" s="37">
        <v>797494876</v>
      </c>
      <c r="I32">
        <v>5</v>
      </c>
      <c r="J32" t="str">
        <f>IFERROR(VLOOKUP(Kontoutstkrift[[#This Row],[Prosjekt]],Prosjekter[#All],2),"Feil")</f>
        <v>Salg</v>
      </c>
      <c r="M32" s="81"/>
    </row>
    <row r="33" spans="1:14" x14ac:dyDescent="0.3">
      <c r="A33" s="38">
        <v>44974</v>
      </c>
      <c r="B33" s="34">
        <v>44977</v>
      </c>
      <c r="C33" s="39" t="s">
        <v>74</v>
      </c>
      <c r="D33" s="39"/>
      <c r="E33" s="74">
        <v>1134</v>
      </c>
      <c r="F33" s="54"/>
      <c r="G33" s="40">
        <v>44977</v>
      </c>
      <c r="H33" s="37">
        <v>797410703</v>
      </c>
      <c r="I33">
        <v>20</v>
      </c>
      <c r="J33" t="str">
        <f>IFERROR(VLOOKUP(Kontoutstkrift[[#This Row],[Prosjekt]],Prosjekter[#All],2),"Feil")</f>
        <v>Lager</v>
      </c>
      <c r="K33">
        <v>11</v>
      </c>
      <c r="M33" s="82" t="s">
        <v>176</v>
      </c>
    </row>
    <row r="34" spans="1:14" x14ac:dyDescent="0.3">
      <c r="A34" s="38">
        <v>44979</v>
      </c>
      <c r="B34" s="34">
        <v>44979</v>
      </c>
      <c r="C34" s="44" t="s">
        <v>75</v>
      </c>
      <c r="D34" s="44"/>
      <c r="E34" s="74"/>
      <c r="F34" s="57">
        <v>990</v>
      </c>
      <c r="G34" s="40">
        <v>44979</v>
      </c>
      <c r="H34" s="37">
        <v>797455396</v>
      </c>
      <c r="I34">
        <v>1</v>
      </c>
      <c r="J34" t="str">
        <f>IFERROR(VLOOKUP(Kontoutstkrift[[#This Row],[Prosjekt]],Prosjekter[#All],2),"Feil")</f>
        <v>Medlemskontigent</v>
      </c>
      <c r="M34" s="81"/>
    </row>
    <row r="35" spans="1:14" x14ac:dyDescent="0.3">
      <c r="A35" s="38">
        <v>44981</v>
      </c>
      <c r="B35" s="34">
        <v>44981</v>
      </c>
      <c r="C35" s="39" t="s">
        <v>76</v>
      </c>
      <c r="D35" s="39"/>
      <c r="E35" s="74">
        <v>2466</v>
      </c>
      <c r="F35" s="54"/>
      <c r="G35" s="40">
        <v>44981</v>
      </c>
      <c r="H35" s="37">
        <v>797410033</v>
      </c>
      <c r="I35">
        <v>10</v>
      </c>
      <c r="J35" t="str">
        <f>IFERROR(VLOOKUP(Kontoutstkrift[[#This Row],[Prosjekt]],Prosjekter[#All],2),"Feil")</f>
        <v>Styremøter</v>
      </c>
      <c r="K35">
        <v>12</v>
      </c>
      <c r="M35" s="82" t="s">
        <v>176</v>
      </c>
    </row>
    <row r="36" spans="1:14" x14ac:dyDescent="0.3">
      <c r="A36" s="38">
        <v>44986</v>
      </c>
      <c r="B36" s="34">
        <v>44986</v>
      </c>
      <c r="C36" s="44" t="s">
        <v>77</v>
      </c>
      <c r="D36" s="44"/>
      <c r="E36" s="74">
        <v>12</v>
      </c>
      <c r="F36" s="58"/>
      <c r="G36" s="40">
        <v>44986</v>
      </c>
      <c r="H36" s="37">
        <v>797476774</v>
      </c>
      <c r="I36">
        <v>19</v>
      </c>
      <c r="J36" t="str">
        <f>IFERROR(VLOOKUP(Kontoutstkrift[[#This Row],[Prosjekt]],Prosjekter[#All],2),"Feil")</f>
        <v>Div. Kostnader</v>
      </c>
      <c r="M36" s="81"/>
    </row>
    <row r="37" spans="1:14" x14ac:dyDescent="0.3">
      <c r="A37" s="38">
        <v>44985</v>
      </c>
      <c r="B37" s="34">
        <v>44986</v>
      </c>
      <c r="C37" s="39" t="s">
        <v>78</v>
      </c>
      <c r="D37" s="39"/>
      <c r="E37" s="74">
        <v>1921.25</v>
      </c>
      <c r="F37" s="57"/>
      <c r="G37" s="40">
        <v>44986</v>
      </c>
      <c r="H37" s="37">
        <v>797410377</v>
      </c>
      <c r="I37">
        <v>14</v>
      </c>
      <c r="J37" t="str">
        <f>IFERROR(VLOOKUP(Kontoutstkrift[[#This Row],[Prosjekt]],Prosjekter[#All],2),"Feil")</f>
        <v>Web/ datautgifter</v>
      </c>
      <c r="K37">
        <v>13</v>
      </c>
      <c r="M37" s="82" t="s">
        <v>176</v>
      </c>
      <c r="N37" s="6"/>
    </row>
    <row r="38" spans="1:14" x14ac:dyDescent="0.3">
      <c r="A38" s="38">
        <v>44987</v>
      </c>
      <c r="B38" s="34">
        <v>44988</v>
      </c>
      <c r="C38" s="44" t="s">
        <v>79</v>
      </c>
      <c r="D38" s="44"/>
      <c r="E38" s="74">
        <v>800</v>
      </c>
      <c r="F38" s="57"/>
      <c r="G38" s="40">
        <v>44988</v>
      </c>
      <c r="H38" s="37">
        <v>797410714</v>
      </c>
      <c r="I38">
        <v>20</v>
      </c>
      <c r="J38" t="str">
        <f>IFERROR(VLOOKUP(Kontoutstkrift[[#This Row],[Prosjekt]],Prosjekter[#All],2),"Feil")</f>
        <v>Lager</v>
      </c>
      <c r="K38">
        <v>14</v>
      </c>
      <c r="M38" s="83" t="s">
        <v>176</v>
      </c>
      <c r="N38" s="6"/>
    </row>
    <row r="39" spans="1:14" x14ac:dyDescent="0.3">
      <c r="A39" s="38">
        <v>44990</v>
      </c>
      <c r="B39" s="34">
        <v>44992</v>
      </c>
      <c r="C39" s="44" t="s">
        <v>80</v>
      </c>
      <c r="D39" s="44"/>
      <c r="E39" s="74">
        <v>353.75</v>
      </c>
      <c r="F39" s="57"/>
      <c r="G39" s="40">
        <v>44992</v>
      </c>
      <c r="H39" s="37">
        <v>785123645</v>
      </c>
      <c r="I39">
        <v>14</v>
      </c>
      <c r="J39" t="str">
        <f>IFERROR(VLOOKUP(Kontoutstkrift[[#This Row],[Prosjekt]],Prosjekter[#All],2),"Feil")</f>
        <v>Web/ datautgifter</v>
      </c>
      <c r="K39">
        <v>15</v>
      </c>
      <c r="M39" s="83" t="s">
        <v>176</v>
      </c>
      <c r="N39" s="6"/>
    </row>
    <row r="40" spans="1:14" x14ac:dyDescent="0.3">
      <c r="A40" s="38">
        <v>45000</v>
      </c>
      <c r="B40" s="34">
        <v>45000</v>
      </c>
      <c r="C40" s="39" t="s">
        <v>81</v>
      </c>
      <c r="D40" s="39"/>
      <c r="E40" s="74"/>
      <c r="F40" s="57">
        <v>5940</v>
      </c>
      <c r="G40" s="40">
        <v>45000</v>
      </c>
      <c r="H40" s="37">
        <v>797440706</v>
      </c>
      <c r="I40">
        <v>1</v>
      </c>
      <c r="J40" t="str">
        <f>IFERROR(VLOOKUP(Kontoutstkrift[[#This Row],[Prosjekt]],Prosjekter[#All],2),"Feil")</f>
        <v>Medlemskontigent</v>
      </c>
      <c r="M40" s="84"/>
    </row>
    <row r="41" spans="1:14" x14ac:dyDescent="0.3">
      <c r="A41" s="34">
        <v>45001</v>
      </c>
      <c r="B41" s="34">
        <v>45002</v>
      </c>
      <c r="C41" s="35" t="s">
        <v>82</v>
      </c>
      <c r="D41" s="35"/>
      <c r="E41" s="74"/>
      <c r="F41" s="61">
        <v>990</v>
      </c>
      <c r="G41" s="36">
        <v>45002</v>
      </c>
      <c r="H41" s="37">
        <v>797420560</v>
      </c>
      <c r="I41">
        <v>1</v>
      </c>
      <c r="J41" t="str">
        <f>IFERROR(VLOOKUP(Kontoutstkrift[[#This Row],[Prosjekt]],Prosjekter[#All],2),"Feil")</f>
        <v>Medlemskontigent</v>
      </c>
      <c r="M41" s="84"/>
    </row>
    <row r="42" spans="1:14" x14ac:dyDescent="0.3">
      <c r="A42" s="41">
        <v>45005</v>
      </c>
      <c r="B42" s="34">
        <v>45005</v>
      </c>
      <c r="C42" s="46" t="s">
        <v>83</v>
      </c>
      <c r="D42" s="46"/>
      <c r="E42" s="74">
        <v>1302.7</v>
      </c>
      <c r="F42" s="61"/>
      <c r="G42" s="43">
        <v>45005</v>
      </c>
      <c r="H42" s="37">
        <v>790608539</v>
      </c>
      <c r="I42">
        <v>9</v>
      </c>
      <c r="J42" t="str">
        <f>IFERROR(VLOOKUP(Kontoutstkrift[[#This Row],[Prosjekt]],Prosjekter[#All],2),"Feil")</f>
        <v>Vannarbeid</v>
      </c>
      <c r="K42">
        <v>16</v>
      </c>
      <c r="M42" s="82" t="s">
        <v>176</v>
      </c>
    </row>
    <row r="43" spans="1:14" x14ac:dyDescent="0.3">
      <c r="A43" s="47">
        <v>45005</v>
      </c>
      <c r="B43" s="34">
        <v>45005</v>
      </c>
      <c r="C43" s="48" t="s">
        <v>84</v>
      </c>
      <c r="D43" s="48"/>
      <c r="E43" s="74">
        <v>1961.77</v>
      </c>
      <c r="F43" s="61"/>
      <c r="G43" s="33">
        <v>45005</v>
      </c>
      <c r="H43" s="37">
        <v>790608538</v>
      </c>
      <c r="I43">
        <v>9</v>
      </c>
      <c r="J43" t="str">
        <f>IFERROR(VLOOKUP(Kontoutstkrift[[#This Row],[Prosjekt]],Prosjekter[#All],2),"Feil")</f>
        <v>Vannarbeid</v>
      </c>
      <c r="K43">
        <v>17</v>
      </c>
      <c r="M43" s="82" t="s">
        <v>176</v>
      </c>
    </row>
    <row r="44" spans="1:14" x14ac:dyDescent="0.3">
      <c r="A44" s="47">
        <v>45012</v>
      </c>
      <c r="B44" s="34">
        <v>45012</v>
      </c>
      <c r="C44" s="49" t="s">
        <v>85</v>
      </c>
      <c r="D44" s="49"/>
      <c r="E44" s="74">
        <v>2439.84</v>
      </c>
      <c r="F44" s="61"/>
      <c r="G44" s="33">
        <v>45012</v>
      </c>
      <c r="H44" s="37">
        <v>790605769</v>
      </c>
      <c r="I44">
        <v>9</v>
      </c>
      <c r="J44" t="str">
        <f>IFERROR(VLOOKUP(Kontoutstkrift[[#This Row],[Prosjekt]],Prosjekter[#All],2),"Feil")</f>
        <v>Vannarbeid</v>
      </c>
      <c r="K44">
        <v>18</v>
      </c>
      <c r="M44" s="82" t="s">
        <v>176</v>
      </c>
    </row>
    <row r="45" spans="1:14" x14ac:dyDescent="0.3">
      <c r="A45" s="47">
        <v>45016</v>
      </c>
      <c r="B45" s="34">
        <v>45016</v>
      </c>
      <c r="C45" s="48" t="s">
        <v>86</v>
      </c>
      <c r="D45" s="48"/>
      <c r="E45" s="74"/>
      <c r="F45" s="61">
        <v>330</v>
      </c>
      <c r="G45" s="33">
        <v>45016</v>
      </c>
      <c r="H45" s="37">
        <v>797418376</v>
      </c>
      <c r="I45">
        <v>1</v>
      </c>
      <c r="J45" t="str">
        <f>IFERROR(VLOOKUP(Kontoutstkrift[[#This Row],[Prosjekt]],Prosjekter[#All],2),"Feil")</f>
        <v>Medlemskontigent</v>
      </c>
      <c r="M45" s="81"/>
    </row>
    <row r="46" spans="1:14" x14ac:dyDescent="0.3">
      <c r="A46" s="34">
        <v>45019</v>
      </c>
      <c r="B46" s="34">
        <v>45019</v>
      </c>
      <c r="C46" s="45" t="s">
        <v>87</v>
      </c>
      <c r="D46" s="45"/>
      <c r="E46" s="74">
        <v>230.5</v>
      </c>
      <c r="F46" s="67"/>
      <c r="G46" s="36">
        <v>45019</v>
      </c>
      <c r="H46" s="37">
        <v>797476075</v>
      </c>
      <c r="I46">
        <v>19</v>
      </c>
      <c r="J46" t="str">
        <f>IFERROR(VLOOKUP(Kontoutstkrift[[#This Row],[Prosjekt]],Prosjekter[#All],2),"Feil")</f>
        <v>Div. Kostnader</v>
      </c>
      <c r="M46" s="81"/>
    </row>
    <row r="47" spans="1:14" x14ac:dyDescent="0.3">
      <c r="A47" s="41">
        <v>45021</v>
      </c>
      <c r="B47" s="34">
        <v>45027</v>
      </c>
      <c r="C47" s="42" t="s">
        <v>53</v>
      </c>
      <c r="D47" s="42"/>
      <c r="E47" s="74">
        <v>353.75</v>
      </c>
      <c r="F47" s="59"/>
      <c r="G47" s="43">
        <v>45027</v>
      </c>
      <c r="H47" s="37">
        <v>785123082</v>
      </c>
      <c r="I47">
        <v>14</v>
      </c>
      <c r="J47" t="str">
        <f>IFERROR(VLOOKUP(Kontoutstkrift[[#This Row],[Prosjekt]],Prosjekter[#All],2),"Feil")</f>
        <v>Web/ datautgifter</v>
      </c>
      <c r="K47">
        <v>19</v>
      </c>
      <c r="M47" s="82" t="s">
        <v>176</v>
      </c>
      <c r="N47" s="6"/>
    </row>
    <row r="48" spans="1:14" x14ac:dyDescent="0.3">
      <c r="A48" s="47">
        <v>45029</v>
      </c>
      <c r="B48" s="34">
        <v>45030</v>
      </c>
      <c r="C48" s="48" t="s">
        <v>88</v>
      </c>
      <c r="D48" s="48"/>
      <c r="E48" s="74">
        <v>160</v>
      </c>
      <c r="F48" s="61"/>
      <c r="G48" s="33">
        <v>45030</v>
      </c>
      <c r="H48" s="37">
        <v>797410086</v>
      </c>
      <c r="I48">
        <v>14</v>
      </c>
      <c r="J48" t="str">
        <f>IFERROR(VLOOKUP(Kontoutstkrift[[#This Row],[Prosjekt]],Prosjekter[#All],2),"Feil")</f>
        <v>Web/ datautgifter</v>
      </c>
      <c r="K48">
        <v>20</v>
      </c>
      <c r="M48" s="82" t="s">
        <v>176</v>
      </c>
    </row>
    <row r="49" spans="1:15" x14ac:dyDescent="0.3">
      <c r="A49" s="34">
        <v>45033</v>
      </c>
      <c r="B49" s="34">
        <v>45033</v>
      </c>
      <c r="C49" s="45" t="s">
        <v>89</v>
      </c>
      <c r="D49" s="45"/>
      <c r="E49" s="74"/>
      <c r="F49" s="67">
        <v>990</v>
      </c>
      <c r="G49" s="36">
        <v>45033</v>
      </c>
      <c r="H49" s="37">
        <v>797455576</v>
      </c>
      <c r="I49">
        <v>1</v>
      </c>
      <c r="J49" t="str">
        <f>IFERROR(VLOOKUP(Kontoutstkrift[[#This Row],[Prosjekt]],Prosjekter[#All],2),"Feil")</f>
        <v>Medlemskontigent</v>
      </c>
      <c r="M49" s="81"/>
    </row>
    <row r="50" spans="1:15" x14ac:dyDescent="0.3">
      <c r="A50" s="41">
        <v>45040</v>
      </c>
      <c r="B50" s="34">
        <v>45040</v>
      </c>
      <c r="C50" s="42" t="s">
        <v>90</v>
      </c>
      <c r="D50" s="42"/>
      <c r="E50" s="74"/>
      <c r="F50" s="68">
        <v>491.25</v>
      </c>
      <c r="G50" s="43">
        <v>45040</v>
      </c>
      <c r="H50" s="37">
        <v>797494101</v>
      </c>
      <c r="I50">
        <v>9</v>
      </c>
      <c r="J50" t="str">
        <f>IFERROR(VLOOKUP(Kontoutstkrift[[#This Row],[Prosjekt]],Prosjekter[#All],2),"Feil")</f>
        <v>Vannarbeid</v>
      </c>
      <c r="M50" s="81"/>
    </row>
    <row r="51" spans="1:15" x14ac:dyDescent="0.3">
      <c r="A51" s="47">
        <v>45043</v>
      </c>
      <c r="B51" s="34">
        <v>45044</v>
      </c>
      <c r="C51" s="48" t="s">
        <v>91</v>
      </c>
      <c r="D51" s="48"/>
      <c r="E51" s="74">
        <v>1134</v>
      </c>
      <c r="F51" s="61"/>
      <c r="G51" s="33">
        <v>45044</v>
      </c>
      <c r="H51" s="37">
        <v>797410963</v>
      </c>
      <c r="I51">
        <v>20</v>
      </c>
      <c r="J51" t="str">
        <f>IFERROR(VLOOKUP(Kontoutstkrift[[#This Row],[Prosjekt]],Prosjekter[#All],2),"Feil")</f>
        <v>Lager</v>
      </c>
      <c r="K51">
        <v>21</v>
      </c>
      <c r="M51" s="82" t="s">
        <v>176</v>
      </c>
    </row>
    <row r="52" spans="1:15" x14ac:dyDescent="0.3">
      <c r="A52" s="34">
        <v>45048</v>
      </c>
      <c r="B52" s="34">
        <v>45048</v>
      </c>
      <c r="C52" s="45" t="s">
        <v>92</v>
      </c>
      <c r="D52" s="45"/>
      <c r="E52" s="74">
        <v>5.5</v>
      </c>
      <c r="F52" s="67"/>
      <c r="G52" s="36">
        <v>45048</v>
      </c>
      <c r="H52" s="37">
        <v>797476377</v>
      </c>
      <c r="I52">
        <v>19</v>
      </c>
      <c r="J52" t="str">
        <f>IFERROR(VLOOKUP(Kontoutstkrift[[#This Row],[Prosjekt]],Prosjekter[#All],2),"Feil")</f>
        <v>Div. Kostnader</v>
      </c>
      <c r="M52" s="81"/>
    </row>
    <row r="53" spans="1:15" x14ac:dyDescent="0.3">
      <c r="A53" s="41">
        <v>45049</v>
      </c>
      <c r="B53" s="34">
        <v>45049</v>
      </c>
      <c r="C53" s="42" t="s">
        <v>93</v>
      </c>
      <c r="D53" s="42"/>
      <c r="E53" s="74"/>
      <c r="F53" s="59">
        <v>1320</v>
      </c>
      <c r="G53" s="43">
        <v>45049</v>
      </c>
      <c r="H53" s="37">
        <v>797430387</v>
      </c>
      <c r="I53">
        <v>1</v>
      </c>
      <c r="J53" t="str">
        <f>IFERROR(VLOOKUP(Kontoutstkrift[[#This Row],[Prosjekt]],Prosjekter[#All],2),"Feil")</f>
        <v>Medlemskontigent</v>
      </c>
      <c r="M53" s="81"/>
    </row>
    <row r="54" spans="1:15" x14ac:dyDescent="0.3">
      <c r="A54" s="47">
        <v>45051</v>
      </c>
      <c r="B54" s="34">
        <v>45051</v>
      </c>
      <c r="C54" s="48" t="s">
        <v>94</v>
      </c>
      <c r="D54" s="48"/>
      <c r="E54" s="74"/>
      <c r="F54" s="61">
        <v>1650</v>
      </c>
      <c r="G54" s="33">
        <v>45051</v>
      </c>
      <c r="H54" s="37">
        <v>797450861</v>
      </c>
      <c r="I54">
        <v>1</v>
      </c>
      <c r="J54" t="str">
        <f>IFERROR(VLOOKUP(Kontoutstkrift[[#This Row],[Prosjekt]],Prosjekter[#All],2),"Feil")</f>
        <v>Medlemskontigent</v>
      </c>
      <c r="M54" s="81"/>
    </row>
    <row r="55" spans="1:15" x14ac:dyDescent="0.3">
      <c r="A55" s="34">
        <v>45051</v>
      </c>
      <c r="B55" s="34">
        <v>45055</v>
      </c>
      <c r="C55" s="45" t="s">
        <v>53</v>
      </c>
      <c r="D55" s="45"/>
      <c r="E55" s="74">
        <v>353.75</v>
      </c>
      <c r="F55" s="67"/>
      <c r="G55" s="36">
        <v>45055</v>
      </c>
      <c r="H55" s="37">
        <v>785123481</v>
      </c>
      <c r="I55">
        <v>14</v>
      </c>
      <c r="J55" t="str">
        <f>IFERROR(VLOOKUP(Kontoutstkrift[[#This Row],[Prosjekt]],Prosjekter[#All],2),"Feil")</f>
        <v>Web/ datautgifter</v>
      </c>
      <c r="K55">
        <v>22</v>
      </c>
      <c r="M55" s="82" t="s">
        <v>176</v>
      </c>
      <c r="N55" s="6"/>
    </row>
    <row r="56" spans="1:15" x14ac:dyDescent="0.3">
      <c r="A56" s="41">
        <v>45062</v>
      </c>
      <c r="B56" s="34">
        <v>45062</v>
      </c>
      <c r="C56" s="42" t="s">
        <v>95</v>
      </c>
      <c r="D56" s="42"/>
      <c r="E56" s="74"/>
      <c r="F56" s="68">
        <v>330</v>
      </c>
      <c r="G56" s="43">
        <v>45062</v>
      </c>
      <c r="H56" s="37">
        <v>797430746</v>
      </c>
      <c r="I56">
        <v>1</v>
      </c>
      <c r="J56" t="str">
        <f>IFERROR(VLOOKUP(Kontoutstkrift[[#This Row],[Prosjekt]],Prosjekter[#All],2),"Feil")</f>
        <v>Medlemskontigent</v>
      </c>
      <c r="M56" s="81"/>
    </row>
    <row r="57" spans="1:15" x14ac:dyDescent="0.3">
      <c r="A57" s="47">
        <v>45062</v>
      </c>
      <c r="B57" s="34">
        <v>45062</v>
      </c>
      <c r="C57" s="48" t="s">
        <v>96</v>
      </c>
      <c r="D57" s="48"/>
      <c r="E57" s="74"/>
      <c r="F57" s="61">
        <v>491.25</v>
      </c>
      <c r="G57" s="33">
        <v>45062</v>
      </c>
      <c r="H57" s="37">
        <v>797494432</v>
      </c>
      <c r="I57">
        <v>9</v>
      </c>
      <c r="J57" t="str">
        <f>IFERROR(VLOOKUP(Kontoutstkrift[[#This Row],[Prosjekt]],Prosjekter[#All],2),"Feil")</f>
        <v>Vannarbeid</v>
      </c>
      <c r="M57" s="81"/>
    </row>
    <row r="58" spans="1:15" x14ac:dyDescent="0.3">
      <c r="A58" s="34">
        <v>45068</v>
      </c>
      <c r="B58" s="34">
        <v>45068</v>
      </c>
      <c r="C58" s="45" t="s">
        <v>97</v>
      </c>
      <c r="D58" s="45"/>
      <c r="E58" s="74">
        <v>549</v>
      </c>
      <c r="F58" s="67"/>
      <c r="G58" s="36">
        <v>45068</v>
      </c>
      <c r="H58" s="37">
        <v>797410421</v>
      </c>
      <c r="I58">
        <v>20</v>
      </c>
      <c r="J58" t="str">
        <f>IFERROR(VLOOKUP(Kontoutstkrift[[#This Row],[Prosjekt]],Prosjekter[#All],2),"Feil")</f>
        <v>Lager</v>
      </c>
      <c r="K58">
        <v>23</v>
      </c>
      <c r="M58" s="82"/>
      <c r="N58" s="6"/>
      <c r="O58" s="6"/>
    </row>
    <row r="59" spans="1:15" x14ac:dyDescent="0.3">
      <c r="A59" s="41">
        <v>45072</v>
      </c>
      <c r="B59" s="34">
        <v>45072</v>
      </c>
      <c r="C59" s="42" t="s">
        <v>98</v>
      </c>
      <c r="D59" s="42"/>
      <c r="E59" s="74"/>
      <c r="F59" s="59">
        <v>330</v>
      </c>
      <c r="G59" s="43">
        <v>45072</v>
      </c>
      <c r="H59" s="37">
        <v>797440604</v>
      </c>
      <c r="I59">
        <v>1</v>
      </c>
      <c r="J59" t="str">
        <f>IFERROR(VLOOKUP(Kontoutstkrift[[#This Row],[Prosjekt]],Prosjekter[#All],2),"Feil")</f>
        <v>Medlemskontigent</v>
      </c>
      <c r="M59" s="81"/>
    </row>
    <row r="60" spans="1:15" x14ac:dyDescent="0.3">
      <c r="A60" s="47">
        <v>45076</v>
      </c>
      <c r="B60" s="34">
        <v>45076</v>
      </c>
      <c r="C60" s="48" t="s">
        <v>99</v>
      </c>
      <c r="D60" s="48"/>
      <c r="E60" s="74"/>
      <c r="F60" s="61">
        <v>491.25</v>
      </c>
      <c r="G60" s="33">
        <v>45076</v>
      </c>
      <c r="H60" s="37">
        <v>797494513</v>
      </c>
      <c r="I60">
        <v>9</v>
      </c>
      <c r="J60" t="str">
        <f>IFERROR(VLOOKUP(Kontoutstkrift[[#This Row],[Prosjekt]],Prosjekter[#All],2),"Feil")</f>
        <v>Vannarbeid</v>
      </c>
      <c r="M60" s="81"/>
    </row>
    <row r="61" spans="1:15" x14ac:dyDescent="0.3">
      <c r="A61" s="34">
        <v>45078</v>
      </c>
      <c r="B61" s="34">
        <v>45078</v>
      </c>
      <c r="C61" s="45" t="s">
        <v>100</v>
      </c>
      <c r="D61" s="45"/>
      <c r="E61" s="74">
        <v>8</v>
      </c>
      <c r="F61" s="67"/>
      <c r="G61" s="36">
        <v>45078</v>
      </c>
      <c r="H61" s="37">
        <v>797476872</v>
      </c>
      <c r="I61">
        <v>19</v>
      </c>
      <c r="J61" t="str">
        <f>IFERROR(VLOOKUP(Kontoutstkrift[[#This Row],[Prosjekt]],Prosjekter[#All],2),"Feil")</f>
        <v>Div. Kostnader</v>
      </c>
      <c r="M61" s="84"/>
    </row>
    <row r="62" spans="1:15" x14ac:dyDescent="0.3">
      <c r="A62" s="41">
        <v>45078</v>
      </c>
      <c r="B62" s="34">
        <v>45078</v>
      </c>
      <c r="C62" s="42" t="s">
        <v>101</v>
      </c>
      <c r="D62" s="42"/>
      <c r="E62" s="74"/>
      <c r="F62" s="59">
        <v>330</v>
      </c>
      <c r="G62" s="43">
        <v>45078</v>
      </c>
      <c r="H62" s="37">
        <v>797450230</v>
      </c>
      <c r="I62">
        <v>1</v>
      </c>
      <c r="J62" t="str">
        <f>IFERROR(VLOOKUP(Kontoutstkrift[[#This Row],[Prosjekt]],Prosjekter[#All],2),"Feil")</f>
        <v>Medlemskontigent</v>
      </c>
      <c r="M62" s="84"/>
    </row>
    <row r="63" spans="1:15" x14ac:dyDescent="0.3">
      <c r="A63" s="47">
        <v>45078</v>
      </c>
      <c r="B63" s="34">
        <v>45078</v>
      </c>
      <c r="C63" s="48" t="s">
        <v>102</v>
      </c>
      <c r="D63" s="48"/>
      <c r="E63" s="74"/>
      <c r="F63" s="61">
        <v>660</v>
      </c>
      <c r="G63" s="33">
        <v>45078</v>
      </c>
      <c r="H63" s="37">
        <v>797450231</v>
      </c>
      <c r="I63">
        <v>1</v>
      </c>
      <c r="J63" t="str">
        <f>IFERROR(VLOOKUP(Kontoutstkrift[[#This Row],[Prosjekt]],Prosjekter[#All],2),"Feil")</f>
        <v>Medlemskontigent</v>
      </c>
      <c r="M63" s="84"/>
    </row>
    <row r="64" spans="1:15" x14ac:dyDescent="0.3">
      <c r="A64" s="34">
        <v>45078</v>
      </c>
      <c r="B64" s="34">
        <v>45078</v>
      </c>
      <c r="C64" s="45" t="s">
        <v>103</v>
      </c>
      <c r="D64" s="45"/>
      <c r="E64" s="74"/>
      <c r="F64" s="67">
        <v>982.5</v>
      </c>
      <c r="G64" s="36">
        <v>45078</v>
      </c>
      <c r="H64" s="37">
        <v>797494481</v>
      </c>
      <c r="I64">
        <v>9</v>
      </c>
      <c r="J64" t="str">
        <f>IFERROR(VLOOKUP(Kontoutstkrift[[#This Row],[Prosjekt]],Prosjekter[#All],2),"Feil")</f>
        <v>Vannarbeid</v>
      </c>
      <c r="M64" s="84"/>
    </row>
    <row r="65" spans="1:14" x14ac:dyDescent="0.3">
      <c r="A65" s="50">
        <v>45082</v>
      </c>
      <c r="B65" s="34">
        <v>45084</v>
      </c>
      <c r="C65" s="42" t="s">
        <v>53</v>
      </c>
      <c r="D65" s="42"/>
      <c r="E65" s="74">
        <v>353.75</v>
      </c>
      <c r="F65" s="70"/>
      <c r="G65" s="43">
        <v>45084</v>
      </c>
      <c r="H65" s="37">
        <v>785123307</v>
      </c>
      <c r="I65">
        <v>14</v>
      </c>
      <c r="J65" t="str">
        <f>IFERROR(VLOOKUP(Kontoutstkrift[[#This Row],[Prosjekt]],Prosjekter[#All],2),"Feil")</f>
        <v>Web/ datautgifter</v>
      </c>
      <c r="K65">
        <v>24</v>
      </c>
      <c r="M65" s="82" t="s">
        <v>176</v>
      </c>
      <c r="N65" s="6"/>
    </row>
    <row r="66" spans="1:14" x14ac:dyDescent="0.3">
      <c r="A66" s="51">
        <v>45085</v>
      </c>
      <c r="B66" s="34">
        <v>45085</v>
      </c>
      <c r="C66" s="49" t="s">
        <v>104</v>
      </c>
      <c r="D66" s="49"/>
      <c r="E66" s="74"/>
      <c r="F66" s="72">
        <v>330</v>
      </c>
      <c r="G66" s="33">
        <v>45085</v>
      </c>
      <c r="H66" s="37">
        <v>797440528</v>
      </c>
      <c r="I66">
        <v>1</v>
      </c>
      <c r="J66" t="str">
        <f>IFERROR(VLOOKUP(Kontoutstkrift[[#This Row],[Prosjekt]],Prosjekter[#All],2),"Feil")</f>
        <v>Medlemskontigent</v>
      </c>
      <c r="M66" s="84"/>
    </row>
    <row r="67" spans="1:14" x14ac:dyDescent="0.3">
      <c r="A67" s="34">
        <v>45085</v>
      </c>
      <c r="B67" s="34">
        <v>45085</v>
      </c>
      <c r="C67" s="45" t="s">
        <v>105</v>
      </c>
      <c r="D67" s="45"/>
      <c r="E67" s="74"/>
      <c r="F67" s="66">
        <v>491.25</v>
      </c>
      <c r="G67" s="36">
        <v>45085</v>
      </c>
      <c r="H67" s="37">
        <v>797494184</v>
      </c>
      <c r="I67">
        <v>9</v>
      </c>
      <c r="J67" t="str">
        <f>IFERROR(VLOOKUP(Kontoutstkrift[[#This Row],[Prosjekt]],Prosjekter[#All],2),"Feil")</f>
        <v>Vannarbeid</v>
      </c>
      <c r="M67" s="84"/>
    </row>
    <row r="68" spans="1:14" x14ac:dyDescent="0.3">
      <c r="A68" s="41">
        <v>45086</v>
      </c>
      <c r="B68" s="34">
        <v>45086</v>
      </c>
      <c r="C68" s="42" t="s">
        <v>106</v>
      </c>
      <c r="D68" s="42"/>
      <c r="E68" s="74"/>
      <c r="F68" s="59">
        <v>491.25</v>
      </c>
      <c r="G68" s="43">
        <v>45086</v>
      </c>
      <c r="H68" s="37">
        <v>797494356</v>
      </c>
      <c r="I68">
        <v>9</v>
      </c>
      <c r="J68" t="str">
        <f>IFERROR(VLOOKUP(Kontoutstkrift[[#This Row],[Prosjekt]],Prosjekter[#All],2),"Feil")</f>
        <v>Vannarbeid</v>
      </c>
      <c r="M68" s="81"/>
    </row>
    <row r="69" spans="1:14" x14ac:dyDescent="0.3">
      <c r="A69" s="34">
        <v>45090</v>
      </c>
      <c r="B69" s="34">
        <v>45090</v>
      </c>
      <c r="C69" s="45" t="s">
        <v>107</v>
      </c>
      <c r="D69" s="45"/>
      <c r="E69" s="74"/>
      <c r="F69" s="67">
        <v>491.25</v>
      </c>
      <c r="G69" s="36">
        <v>45090</v>
      </c>
      <c r="H69" s="37">
        <v>797494135</v>
      </c>
      <c r="I69">
        <v>9</v>
      </c>
      <c r="J69" t="str">
        <f>IFERROR(VLOOKUP(Kontoutstkrift[[#This Row],[Prosjekt]],Prosjekter[#All],2),"Feil")</f>
        <v>Vannarbeid</v>
      </c>
      <c r="M69" s="81"/>
    </row>
    <row r="70" spans="1:14" x14ac:dyDescent="0.3">
      <c r="A70" s="41">
        <v>45092</v>
      </c>
      <c r="B70" s="34">
        <v>45092</v>
      </c>
      <c r="C70" s="42" t="s">
        <v>108</v>
      </c>
      <c r="D70" s="42"/>
      <c r="E70" s="74"/>
      <c r="F70" s="59">
        <v>491.25</v>
      </c>
      <c r="G70" s="43">
        <v>45092</v>
      </c>
      <c r="H70" s="37">
        <v>797494239</v>
      </c>
      <c r="I70">
        <v>9</v>
      </c>
      <c r="J70" t="str">
        <f>IFERROR(VLOOKUP(Kontoutstkrift[[#This Row],[Prosjekt]],Prosjekter[#All],2),"Feil")</f>
        <v>Vannarbeid</v>
      </c>
      <c r="M70" s="81"/>
    </row>
    <row r="71" spans="1:14" x14ac:dyDescent="0.3">
      <c r="A71" s="34">
        <v>45093</v>
      </c>
      <c r="B71" s="34">
        <v>45093</v>
      </c>
      <c r="C71" s="45" t="s">
        <v>109</v>
      </c>
      <c r="D71" s="45"/>
      <c r="E71" s="74"/>
      <c r="F71" s="67">
        <v>660</v>
      </c>
      <c r="G71" s="36">
        <v>45093</v>
      </c>
      <c r="H71" s="37">
        <v>797455599</v>
      </c>
      <c r="I71">
        <v>1</v>
      </c>
      <c r="J71" t="str">
        <f>IFERROR(VLOOKUP(Kontoutstkrift[[#This Row],[Prosjekt]],Prosjekter[#All],2),"Feil")</f>
        <v>Medlemskontigent</v>
      </c>
      <c r="M71" s="81"/>
    </row>
    <row r="72" spans="1:14" x14ac:dyDescent="0.3">
      <c r="A72" s="41">
        <v>45097</v>
      </c>
      <c r="B72" s="34">
        <v>45097</v>
      </c>
      <c r="C72" s="42" t="s">
        <v>110</v>
      </c>
      <c r="D72" s="42"/>
      <c r="E72" s="74"/>
      <c r="F72" s="59">
        <v>491.25</v>
      </c>
      <c r="G72" s="43">
        <v>45097</v>
      </c>
      <c r="H72" s="37">
        <v>797494632</v>
      </c>
      <c r="I72">
        <v>9</v>
      </c>
      <c r="J72" t="str">
        <f>IFERROR(VLOOKUP(Kontoutstkrift[[#This Row],[Prosjekt]],Prosjekter[#All],2),"Feil")</f>
        <v>Vannarbeid</v>
      </c>
      <c r="M72" s="81"/>
    </row>
    <row r="73" spans="1:14" x14ac:dyDescent="0.3">
      <c r="A73" s="34">
        <v>45097</v>
      </c>
      <c r="B73" s="34">
        <v>45097</v>
      </c>
      <c r="C73" s="45" t="s">
        <v>111</v>
      </c>
      <c r="D73" s="45"/>
      <c r="E73" s="74"/>
      <c r="F73" s="67">
        <v>5354.58</v>
      </c>
      <c r="G73" s="36">
        <v>45097</v>
      </c>
      <c r="H73" s="37">
        <v>797494628</v>
      </c>
      <c r="I73">
        <v>9</v>
      </c>
      <c r="J73" t="str">
        <f>IFERROR(VLOOKUP(Kontoutstkrift[[#This Row],[Prosjekt]],Prosjekter[#All],2),"Feil")</f>
        <v>Vannarbeid</v>
      </c>
      <c r="M73" s="81"/>
    </row>
    <row r="74" spans="1:14" x14ac:dyDescent="0.3">
      <c r="A74" s="47">
        <v>45098</v>
      </c>
      <c r="B74" s="34">
        <v>45098</v>
      </c>
      <c r="C74" s="48" t="s">
        <v>112</v>
      </c>
      <c r="D74" s="48"/>
      <c r="E74" s="74"/>
      <c r="F74" s="65">
        <v>275</v>
      </c>
      <c r="G74" s="33">
        <v>45098</v>
      </c>
      <c r="H74" s="37">
        <v>667681007</v>
      </c>
      <c r="I74">
        <v>18</v>
      </c>
      <c r="J74" t="str">
        <f>IFERROR(VLOOKUP(Kontoutstkrift[[#This Row],[Prosjekt]],Prosjekter[#All],2),"Feil")</f>
        <v>Forsirking</v>
      </c>
      <c r="M74" s="81"/>
    </row>
    <row r="75" spans="1:14" x14ac:dyDescent="0.3">
      <c r="A75" s="47">
        <v>45098</v>
      </c>
      <c r="B75" s="34">
        <v>45098</v>
      </c>
      <c r="C75" s="48" t="s">
        <v>113</v>
      </c>
      <c r="D75" s="48"/>
      <c r="E75" s="74"/>
      <c r="F75" s="61">
        <v>540.37</v>
      </c>
      <c r="G75" s="33">
        <v>45098</v>
      </c>
      <c r="H75" s="37">
        <v>797494200</v>
      </c>
      <c r="I75">
        <v>9</v>
      </c>
      <c r="J75" t="str">
        <f>IFERROR(VLOOKUP(Kontoutstkrift[[#This Row],[Prosjekt]],Prosjekter[#All],2),"Feil")</f>
        <v>Vannarbeid</v>
      </c>
      <c r="M75" s="81"/>
    </row>
    <row r="76" spans="1:14" x14ac:dyDescent="0.3">
      <c r="A76" s="34">
        <v>45098</v>
      </c>
      <c r="B76" s="34">
        <v>45099</v>
      </c>
      <c r="C76" s="45" t="s">
        <v>114</v>
      </c>
      <c r="D76" s="45"/>
      <c r="E76" s="74">
        <v>2750</v>
      </c>
      <c r="F76" s="66"/>
      <c r="G76" s="36">
        <v>45099</v>
      </c>
      <c r="H76" s="37">
        <v>797410769</v>
      </c>
      <c r="I76">
        <v>20</v>
      </c>
      <c r="J76" t="str">
        <f>IFERROR(VLOOKUP(Kontoutstkrift[[#This Row],[Prosjekt]],Prosjekter[#All],2),"Feil")</f>
        <v>Lager</v>
      </c>
      <c r="K76">
        <v>25</v>
      </c>
      <c r="M76" s="82" t="s">
        <v>176</v>
      </c>
    </row>
    <row r="77" spans="1:14" x14ac:dyDescent="0.3">
      <c r="A77" s="41">
        <v>45106</v>
      </c>
      <c r="B77" s="34">
        <v>45107</v>
      </c>
      <c r="C77" s="42" t="s">
        <v>115</v>
      </c>
      <c r="D77" s="42"/>
      <c r="E77" s="74">
        <v>1134</v>
      </c>
      <c r="F77" s="68"/>
      <c r="G77" s="43">
        <v>45107</v>
      </c>
      <c r="H77" s="37">
        <v>797410101</v>
      </c>
      <c r="I77">
        <v>20</v>
      </c>
      <c r="J77" t="str">
        <f>IFERROR(VLOOKUP(Kontoutstkrift[[#This Row],[Prosjekt]],Prosjekter[#All],2),"Feil")</f>
        <v>Lager</v>
      </c>
      <c r="K77">
        <v>26</v>
      </c>
      <c r="M77" s="82" t="s">
        <v>176</v>
      </c>
    </row>
    <row r="78" spans="1:14" x14ac:dyDescent="0.3">
      <c r="A78" s="47">
        <v>45107</v>
      </c>
      <c r="B78" s="34">
        <v>45107</v>
      </c>
      <c r="C78" s="48" t="s">
        <v>116</v>
      </c>
      <c r="D78" s="48"/>
      <c r="E78" s="74"/>
      <c r="F78" s="61">
        <v>330</v>
      </c>
      <c r="G78" s="33">
        <v>45107</v>
      </c>
      <c r="H78" s="37">
        <v>797450514</v>
      </c>
      <c r="I78">
        <v>1</v>
      </c>
      <c r="J78" t="str">
        <f>IFERROR(VLOOKUP(Kontoutstkrift[[#This Row],[Prosjekt]],Prosjekter[#All],2),"Feil")</f>
        <v>Medlemskontigent</v>
      </c>
      <c r="M78" s="81"/>
    </row>
    <row r="79" spans="1:14" x14ac:dyDescent="0.3">
      <c r="A79" s="34">
        <v>45107</v>
      </c>
      <c r="B79" s="34">
        <v>45107</v>
      </c>
      <c r="C79" s="45" t="s">
        <v>117</v>
      </c>
      <c r="D79" s="45"/>
      <c r="E79" s="74"/>
      <c r="F79" s="67">
        <v>330</v>
      </c>
      <c r="G79" s="36">
        <v>45107</v>
      </c>
      <c r="H79" s="37">
        <v>797450508</v>
      </c>
      <c r="I79">
        <v>1</v>
      </c>
      <c r="J79" t="str">
        <f>IFERROR(VLOOKUP(Kontoutstkrift[[#This Row],[Prosjekt]],Prosjekter[#All],2),"Feil")</f>
        <v>Medlemskontigent</v>
      </c>
      <c r="M79" s="81"/>
    </row>
    <row r="80" spans="1:14" x14ac:dyDescent="0.3">
      <c r="A80" s="41">
        <v>45110</v>
      </c>
      <c r="B80" s="34">
        <v>45110</v>
      </c>
      <c r="C80" s="42" t="s">
        <v>118</v>
      </c>
      <c r="D80" s="42"/>
      <c r="E80" s="74">
        <v>9.5</v>
      </c>
      <c r="F80" s="59"/>
      <c r="G80" s="43">
        <v>45110</v>
      </c>
      <c r="H80" s="37">
        <v>797476631</v>
      </c>
      <c r="I80">
        <v>19</v>
      </c>
      <c r="J80" t="str">
        <f>IFERROR(VLOOKUP(Kontoutstkrift[[#This Row],[Prosjekt]],Prosjekter[#All],2),"Feil")</f>
        <v>Div. Kostnader</v>
      </c>
      <c r="M80" s="81"/>
    </row>
    <row r="81" spans="1:14" x14ac:dyDescent="0.3">
      <c r="A81" s="47">
        <v>45107</v>
      </c>
      <c r="B81" s="34">
        <v>45110</v>
      </c>
      <c r="C81" s="48" t="s">
        <v>119</v>
      </c>
      <c r="D81" s="48"/>
      <c r="E81" s="74">
        <v>695</v>
      </c>
      <c r="F81" s="61"/>
      <c r="G81" s="33">
        <v>45110</v>
      </c>
      <c r="H81" s="37">
        <v>797410907</v>
      </c>
      <c r="I81">
        <v>20</v>
      </c>
      <c r="J81" t="str">
        <f>IFERROR(VLOOKUP(Kontoutstkrift[[#This Row],[Prosjekt]],Prosjekter[#All],2),"Feil")</f>
        <v>Lager</v>
      </c>
      <c r="K81">
        <v>27</v>
      </c>
      <c r="M81" s="82" t="s">
        <v>176</v>
      </c>
      <c r="N81" s="6"/>
    </row>
    <row r="82" spans="1:14" x14ac:dyDescent="0.3">
      <c r="A82" s="34">
        <v>45107</v>
      </c>
      <c r="B82" s="34">
        <v>45110</v>
      </c>
      <c r="C82" s="45" t="s">
        <v>120</v>
      </c>
      <c r="D82" s="45"/>
      <c r="E82" s="74">
        <v>841</v>
      </c>
      <c r="F82" s="66"/>
      <c r="G82" s="36">
        <v>45110</v>
      </c>
      <c r="H82" s="37">
        <v>797410058</v>
      </c>
      <c r="I82">
        <v>9</v>
      </c>
      <c r="J82" t="str">
        <f>IFERROR(VLOOKUP(Kontoutstkrift[[#This Row],[Prosjekt]],Prosjekter[#All],2),"Feil")</f>
        <v>Vannarbeid</v>
      </c>
      <c r="K82">
        <v>28</v>
      </c>
      <c r="M82" s="82" t="s">
        <v>176</v>
      </c>
    </row>
    <row r="83" spans="1:14" x14ac:dyDescent="0.3">
      <c r="A83" s="41">
        <v>45107</v>
      </c>
      <c r="B83" s="34">
        <v>45110</v>
      </c>
      <c r="C83" s="42" t="s">
        <v>121</v>
      </c>
      <c r="D83" s="42"/>
      <c r="E83" s="74">
        <v>4500</v>
      </c>
      <c r="F83" s="68"/>
      <c r="G83" s="43">
        <v>45110</v>
      </c>
      <c r="H83" s="37">
        <v>797410764</v>
      </c>
      <c r="I83">
        <v>9</v>
      </c>
      <c r="J83" t="str">
        <f>IFERROR(VLOOKUP(Kontoutstkrift[[#This Row],[Prosjekt]],Prosjekter[#All],2),"Feil")</f>
        <v>Vannarbeid</v>
      </c>
      <c r="K83">
        <v>29</v>
      </c>
      <c r="M83" s="82" t="s">
        <v>176</v>
      </c>
      <c r="N83" s="6"/>
    </row>
    <row r="84" spans="1:14" x14ac:dyDescent="0.3">
      <c r="A84" s="47">
        <v>45112</v>
      </c>
      <c r="B84" s="34">
        <v>45112</v>
      </c>
      <c r="C84" s="48" t="s">
        <v>122</v>
      </c>
      <c r="D84" s="48"/>
      <c r="E84" s="74"/>
      <c r="F84" s="61">
        <v>244.64</v>
      </c>
      <c r="G84" s="33">
        <v>45112</v>
      </c>
      <c r="H84" s="37">
        <v>797494484</v>
      </c>
      <c r="I84">
        <v>6</v>
      </c>
      <c r="J84" t="str">
        <f>IFERROR(VLOOKUP(Kontoutstkrift[[#This Row],[Prosjekt]],Prosjekter[#All],2),"Feil")</f>
        <v>Rasespesial</v>
      </c>
      <c r="M84" s="81"/>
    </row>
    <row r="85" spans="1:14" x14ac:dyDescent="0.3">
      <c r="A85" s="34">
        <v>45112</v>
      </c>
      <c r="B85" s="34">
        <v>45113</v>
      </c>
      <c r="C85" s="45" t="s">
        <v>53</v>
      </c>
      <c r="D85" s="45"/>
      <c r="E85" s="74">
        <v>353.75</v>
      </c>
      <c r="F85" s="67"/>
      <c r="G85" s="36">
        <v>45113</v>
      </c>
      <c r="H85" s="37">
        <v>785123599</v>
      </c>
      <c r="I85">
        <v>14</v>
      </c>
      <c r="J85" t="str">
        <f>IFERROR(VLOOKUP(Kontoutstkrift[[#This Row],[Prosjekt]],Prosjekter[#All],2),"Feil")</f>
        <v>Web/ datautgifter</v>
      </c>
      <c r="K85">
        <v>30</v>
      </c>
      <c r="M85" s="82" t="s">
        <v>176</v>
      </c>
      <c r="N85" s="6"/>
    </row>
    <row r="86" spans="1:14" x14ac:dyDescent="0.3">
      <c r="A86" s="41">
        <v>45112</v>
      </c>
      <c r="B86" s="34">
        <v>45113</v>
      </c>
      <c r="C86" s="42" t="s">
        <v>123</v>
      </c>
      <c r="D86" s="42"/>
      <c r="E86" s="74">
        <v>1740</v>
      </c>
      <c r="F86" s="59"/>
      <c r="G86" s="43">
        <v>45113</v>
      </c>
      <c r="H86" s="37">
        <v>797410017</v>
      </c>
      <c r="I86">
        <v>9</v>
      </c>
      <c r="J86" t="str">
        <f>IFERROR(VLOOKUP(Kontoutstkrift[[#This Row],[Prosjekt]],Prosjekter[#All],2),"Feil")</f>
        <v>Vannarbeid</v>
      </c>
      <c r="K86">
        <v>31</v>
      </c>
      <c r="L86" s="6"/>
      <c r="M86" s="82" t="s">
        <v>176</v>
      </c>
    </row>
    <row r="87" spans="1:14" x14ac:dyDescent="0.3">
      <c r="A87" s="34">
        <v>45121</v>
      </c>
      <c r="B87" s="34">
        <v>45121</v>
      </c>
      <c r="C87" s="45" t="s">
        <v>124</v>
      </c>
      <c r="D87" s="45"/>
      <c r="E87" s="74"/>
      <c r="F87" s="67">
        <v>330</v>
      </c>
      <c r="G87" s="36">
        <v>45121</v>
      </c>
      <c r="H87" s="37">
        <v>797450394</v>
      </c>
      <c r="I87">
        <v>1</v>
      </c>
      <c r="J87" t="str">
        <f>IFERROR(VLOOKUP(Kontoutstkrift[[#This Row],[Prosjekt]],Prosjekter[#All],2),"Feil")</f>
        <v>Medlemskontigent</v>
      </c>
      <c r="M87" s="81"/>
    </row>
    <row r="88" spans="1:14" x14ac:dyDescent="0.3">
      <c r="A88" s="41">
        <v>45121</v>
      </c>
      <c r="B88" s="34">
        <v>45121</v>
      </c>
      <c r="C88" s="42" t="s">
        <v>125</v>
      </c>
      <c r="D88" s="42"/>
      <c r="E88" s="74"/>
      <c r="F88" s="59">
        <v>589.5</v>
      </c>
      <c r="G88" s="43">
        <v>45121</v>
      </c>
      <c r="H88" s="37">
        <v>797494993</v>
      </c>
      <c r="I88">
        <v>6</v>
      </c>
      <c r="J88" t="str">
        <f>IFERROR(VLOOKUP(Kontoutstkrift[[#This Row],[Prosjekt]],Prosjekter[#All],2),"Feil")</f>
        <v>Rasespesial</v>
      </c>
      <c r="M88" s="81"/>
    </row>
    <row r="89" spans="1:14" x14ac:dyDescent="0.3">
      <c r="A89" s="34">
        <v>45122</v>
      </c>
      <c r="B89" s="34">
        <v>45125</v>
      </c>
      <c r="C89" s="45" t="s">
        <v>126</v>
      </c>
      <c r="D89" s="45"/>
      <c r="E89" s="74">
        <v>3539</v>
      </c>
      <c r="F89" s="67"/>
      <c r="G89" s="36">
        <v>45125</v>
      </c>
      <c r="H89" s="37">
        <v>785123686</v>
      </c>
      <c r="I89">
        <v>14</v>
      </c>
      <c r="J89" t="str">
        <f>IFERROR(VLOOKUP(Kontoutstkrift[[#This Row],[Prosjekt]],Prosjekter[#All],2),"Feil")</f>
        <v>Web/ datautgifter</v>
      </c>
      <c r="K89">
        <v>30</v>
      </c>
      <c r="M89" s="82" t="s">
        <v>176</v>
      </c>
      <c r="N89" s="6"/>
    </row>
    <row r="90" spans="1:14" x14ac:dyDescent="0.3">
      <c r="A90" s="41">
        <v>45122</v>
      </c>
      <c r="B90" s="34">
        <v>45126</v>
      </c>
      <c r="C90" s="42" t="s">
        <v>127</v>
      </c>
      <c r="D90" s="42"/>
      <c r="E90" s="74">
        <v>276</v>
      </c>
      <c r="F90" s="59"/>
      <c r="G90" s="43">
        <v>45126</v>
      </c>
      <c r="H90" s="37">
        <v>785113718</v>
      </c>
      <c r="I90">
        <v>6</v>
      </c>
      <c r="J90" t="str">
        <f>IFERROR(VLOOKUP(Kontoutstkrift[[#This Row],[Prosjekt]],Prosjekter[#All],2),"Feil")</f>
        <v>Rasespesial</v>
      </c>
      <c r="K90">
        <v>30</v>
      </c>
      <c r="M90" s="82" t="s">
        <v>176</v>
      </c>
      <c r="N90" s="6"/>
    </row>
    <row r="91" spans="1:14" x14ac:dyDescent="0.3">
      <c r="A91" s="47">
        <v>45126</v>
      </c>
      <c r="B91" s="34">
        <v>45126</v>
      </c>
      <c r="C91" s="48" t="s">
        <v>128</v>
      </c>
      <c r="D91" s="48"/>
      <c r="E91" s="74"/>
      <c r="F91" s="61">
        <v>294.75</v>
      </c>
      <c r="G91" s="33">
        <v>45126</v>
      </c>
      <c r="H91" s="37">
        <v>797494202</v>
      </c>
      <c r="I91">
        <v>6</v>
      </c>
      <c r="J91" t="str">
        <f>IFERROR(VLOOKUP(Kontoutstkrift[[#This Row],[Prosjekt]],Prosjekter[#All],2),"Feil")</f>
        <v>Rasespesial</v>
      </c>
      <c r="M91" s="81"/>
    </row>
    <row r="92" spans="1:14" x14ac:dyDescent="0.3">
      <c r="A92" s="34">
        <v>45128</v>
      </c>
      <c r="B92" s="34">
        <v>45128</v>
      </c>
      <c r="C92" s="45" t="s">
        <v>129</v>
      </c>
      <c r="D92" s="45"/>
      <c r="E92" s="74">
        <v>3877</v>
      </c>
      <c r="F92" s="67"/>
      <c r="G92" s="36">
        <v>45128</v>
      </c>
      <c r="H92" s="37">
        <v>797410602</v>
      </c>
      <c r="I92">
        <v>9</v>
      </c>
      <c r="J92" t="str">
        <f>IFERROR(VLOOKUP(Kontoutstkrift[[#This Row],[Prosjekt]],Prosjekter[#All],2),"Feil")</f>
        <v>Vannarbeid</v>
      </c>
      <c r="K92">
        <v>32</v>
      </c>
      <c r="M92" s="82" t="s">
        <v>176</v>
      </c>
    </row>
    <row r="93" spans="1:14" x14ac:dyDescent="0.3">
      <c r="A93" s="41">
        <v>45128</v>
      </c>
      <c r="B93" s="34">
        <v>45128</v>
      </c>
      <c r="C93" s="46" t="s">
        <v>130</v>
      </c>
      <c r="D93" s="46"/>
      <c r="E93" s="74"/>
      <c r="F93" s="64">
        <v>294.75</v>
      </c>
      <c r="G93" s="43">
        <v>45128</v>
      </c>
      <c r="H93" s="37">
        <v>797494181</v>
      </c>
      <c r="I93">
        <v>6</v>
      </c>
      <c r="J93" t="str">
        <f>IFERROR(VLOOKUP(Kontoutstkrift[[#This Row],[Prosjekt]],Prosjekter[#All],2),"Feil")</f>
        <v>Rasespesial</v>
      </c>
      <c r="M93" s="81"/>
    </row>
    <row r="94" spans="1:14" x14ac:dyDescent="0.3">
      <c r="A94" s="34">
        <v>45134</v>
      </c>
      <c r="B94" s="34">
        <v>45134</v>
      </c>
      <c r="C94" s="45" t="s">
        <v>131</v>
      </c>
      <c r="D94" s="45"/>
      <c r="E94" s="74"/>
      <c r="F94" s="60">
        <v>589.5</v>
      </c>
      <c r="G94" s="36">
        <v>45134</v>
      </c>
      <c r="H94" s="37">
        <v>797494162</v>
      </c>
      <c r="I94">
        <v>6</v>
      </c>
      <c r="J94" t="str">
        <f>IFERROR(VLOOKUP(Kontoutstkrift[[#This Row],[Prosjekt]],Prosjekter[#All],2),"Feil")</f>
        <v>Rasespesial</v>
      </c>
      <c r="M94" s="84"/>
    </row>
    <row r="95" spans="1:14" x14ac:dyDescent="0.3">
      <c r="A95" s="41">
        <v>45135</v>
      </c>
      <c r="B95" s="34">
        <v>45135</v>
      </c>
      <c r="C95" s="42" t="s">
        <v>132</v>
      </c>
      <c r="D95" s="42"/>
      <c r="E95" s="74"/>
      <c r="F95" s="59">
        <v>294.75</v>
      </c>
      <c r="G95" s="43">
        <v>45135</v>
      </c>
      <c r="H95" s="37">
        <v>797494799</v>
      </c>
      <c r="I95">
        <v>6</v>
      </c>
      <c r="J95" t="str">
        <f>IFERROR(VLOOKUP(Kontoutstkrift[[#This Row],[Prosjekt]],Prosjekter[#All],2),"Feil")</f>
        <v>Rasespesial</v>
      </c>
      <c r="M95" s="81"/>
    </row>
    <row r="96" spans="1:14" x14ac:dyDescent="0.3">
      <c r="A96" s="47">
        <v>45135</v>
      </c>
      <c r="B96" s="34">
        <v>45135</v>
      </c>
      <c r="C96" s="48" t="s">
        <v>133</v>
      </c>
      <c r="D96" s="48"/>
      <c r="E96" s="74"/>
      <c r="F96" s="61">
        <v>1650</v>
      </c>
      <c r="G96" s="33">
        <v>45135</v>
      </c>
      <c r="H96" s="37">
        <v>797455526</v>
      </c>
      <c r="I96">
        <v>1</v>
      </c>
      <c r="J96" t="str">
        <f>IFERROR(VLOOKUP(Kontoutstkrift[[#This Row],[Prosjekt]],Prosjekter[#All],2),"Feil")</f>
        <v>Medlemskontigent</v>
      </c>
      <c r="M96" s="81"/>
    </row>
    <row r="97" spans="1:15" x14ac:dyDescent="0.3">
      <c r="A97" s="34">
        <v>45135</v>
      </c>
      <c r="B97" s="34">
        <v>45138</v>
      </c>
      <c r="C97" s="45" t="s">
        <v>134</v>
      </c>
      <c r="D97" s="45"/>
      <c r="E97" s="74">
        <v>399</v>
      </c>
      <c r="F97" s="67"/>
      <c r="G97" s="36">
        <v>45138</v>
      </c>
      <c r="H97" s="37">
        <v>797410919</v>
      </c>
      <c r="I97">
        <v>12</v>
      </c>
      <c r="J97" t="str">
        <f>IFERROR(VLOOKUP(Kontoutstkrift[[#This Row],[Prosjekt]],Prosjekter[#All],2),"Feil")</f>
        <v>Kontorrekvisita</v>
      </c>
      <c r="K97">
        <v>33</v>
      </c>
      <c r="M97" s="82"/>
      <c r="N97" s="6"/>
      <c r="O97" s="6"/>
    </row>
    <row r="98" spans="1:15" x14ac:dyDescent="0.3">
      <c r="A98" s="41">
        <v>45139</v>
      </c>
      <c r="B98" s="34">
        <v>45139</v>
      </c>
      <c r="C98" s="42" t="s">
        <v>135</v>
      </c>
      <c r="D98" s="42"/>
      <c r="E98" s="74">
        <v>40.5</v>
      </c>
      <c r="F98" s="55"/>
      <c r="G98" s="43">
        <v>45139</v>
      </c>
      <c r="H98" s="37">
        <v>797476552</v>
      </c>
      <c r="I98">
        <v>19</v>
      </c>
      <c r="J98" t="str">
        <f>IFERROR(VLOOKUP(Kontoutstkrift[[#This Row],[Prosjekt]],Prosjekter[#All],2),"Feil")</f>
        <v>Div. Kostnader</v>
      </c>
      <c r="M98" s="81"/>
    </row>
    <row r="99" spans="1:15" x14ac:dyDescent="0.3">
      <c r="A99" s="47">
        <v>45139</v>
      </c>
      <c r="B99" s="34">
        <v>45139</v>
      </c>
      <c r="C99" s="48" t="s">
        <v>136</v>
      </c>
      <c r="D99" s="48"/>
      <c r="E99" s="74"/>
      <c r="F99" s="61">
        <v>1126.93</v>
      </c>
      <c r="G99" s="33">
        <v>45139</v>
      </c>
      <c r="H99" s="37">
        <v>797494429</v>
      </c>
      <c r="I99">
        <v>6</v>
      </c>
      <c r="J99" t="str">
        <f>IFERROR(VLOOKUP(Kontoutstkrift[[#This Row],[Prosjekt]],Prosjekter[#All],2),"Feil")</f>
        <v>Rasespesial</v>
      </c>
      <c r="M99" s="81"/>
    </row>
    <row r="100" spans="1:15" x14ac:dyDescent="0.3">
      <c r="A100" s="34">
        <v>45134</v>
      </c>
      <c r="B100" s="34">
        <v>45140</v>
      </c>
      <c r="C100" s="35" t="s">
        <v>137</v>
      </c>
      <c r="D100" s="35"/>
      <c r="E100" s="74">
        <v>378</v>
      </c>
      <c r="F100" s="60"/>
      <c r="G100" s="36">
        <v>45140</v>
      </c>
      <c r="H100" s="37">
        <v>785113460</v>
      </c>
      <c r="I100">
        <v>6</v>
      </c>
      <c r="J100" t="str">
        <f>IFERROR(VLOOKUP(Kontoutstkrift[[#This Row],[Prosjekt]],Prosjekter[#All],2),"Feil")</f>
        <v>Rasespesial</v>
      </c>
      <c r="K100">
        <v>34</v>
      </c>
      <c r="M100" s="82" t="s">
        <v>176</v>
      </c>
    </row>
    <row r="101" spans="1:15" x14ac:dyDescent="0.3">
      <c r="A101" s="41">
        <v>45145</v>
      </c>
      <c r="B101" s="34">
        <v>45145</v>
      </c>
      <c r="C101" s="42" t="s">
        <v>138</v>
      </c>
      <c r="D101" s="42"/>
      <c r="E101" s="74"/>
      <c r="F101" s="55">
        <v>505.99</v>
      </c>
      <c r="G101" s="43">
        <v>45145</v>
      </c>
      <c r="H101" s="37">
        <v>797494125</v>
      </c>
      <c r="I101">
        <v>6</v>
      </c>
      <c r="J101" t="str">
        <f>IFERROR(VLOOKUP(Kontoutstkrift[[#This Row],[Prosjekt]],Prosjekter[#All],2),"Feil")</f>
        <v>Rasespesial</v>
      </c>
      <c r="M101" s="81"/>
    </row>
    <row r="102" spans="1:15" x14ac:dyDescent="0.3">
      <c r="A102" s="47">
        <v>45143</v>
      </c>
      <c r="B102" s="34">
        <v>45146</v>
      </c>
      <c r="C102" s="48" t="s">
        <v>53</v>
      </c>
      <c r="D102" s="48"/>
      <c r="E102" s="74">
        <v>353.75</v>
      </c>
      <c r="F102" s="62"/>
      <c r="G102" s="33">
        <v>45146</v>
      </c>
      <c r="H102" s="37">
        <v>785123297</v>
      </c>
      <c r="I102">
        <v>14</v>
      </c>
      <c r="J102" t="str">
        <f>IFERROR(VLOOKUP(Kontoutstkrift[[#This Row],[Prosjekt]],Prosjekter[#All],2),"Feil")</f>
        <v>Web/ datautgifter</v>
      </c>
      <c r="K102">
        <v>34</v>
      </c>
      <c r="M102" s="82" t="s">
        <v>176</v>
      </c>
      <c r="N102" s="6"/>
    </row>
    <row r="103" spans="1:15" x14ac:dyDescent="0.3">
      <c r="A103" s="34">
        <v>45146</v>
      </c>
      <c r="B103" s="34">
        <v>45146</v>
      </c>
      <c r="C103" s="45" t="s">
        <v>139</v>
      </c>
      <c r="D103" s="45"/>
      <c r="E103" s="74"/>
      <c r="F103" s="60">
        <v>330</v>
      </c>
      <c r="G103" s="36">
        <v>45146</v>
      </c>
      <c r="H103" s="37">
        <v>797450977</v>
      </c>
      <c r="I103">
        <v>1</v>
      </c>
      <c r="J103" t="str">
        <f>IFERROR(VLOOKUP(Kontoutstkrift[[#This Row],[Prosjekt]],Prosjekter[#All],2),"Feil")</f>
        <v>Medlemskontigent</v>
      </c>
      <c r="M103" s="82"/>
    </row>
    <row r="104" spans="1:15" x14ac:dyDescent="0.3">
      <c r="A104" s="41">
        <v>45146</v>
      </c>
      <c r="B104" s="34">
        <v>45146</v>
      </c>
      <c r="C104" s="42" t="s">
        <v>140</v>
      </c>
      <c r="D104" s="42"/>
      <c r="E104" s="74"/>
      <c r="F104" s="55">
        <v>1562.17</v>
      </c>
      <c r="G104" s="43">
        <v>45146</v>
      </c>
      <c r="H104" s="37">
        <v>797494150</v>
      </c>
      <c r="I104">
        <v>6</v>
      </c>
      <c r="J104" t="str">
        <f>IFERROR(VLOOKUP(Kontoutstkrift[[#This Row],[Prosjekt]],Prosjekter[#All],2),"Feil")</f>
        <v>Rasespesial</v>
      </c>
      <c r="M104" s="83"/>
    </row>
    <row r="105" spans="1:15" x14ac:dyDescent="0.3">
      <c r="A105" s="47">
        <v>45146</v>
      </c>
      <c r="B105" s="34">
        <v>45147</v>
      </c>
      <c r="C105" s="48" t="s">
        <v>141</v>
      </c>
      <c r="D105" s="48"/>
      <c r="E105" s="74">
        <v>27260</v>
      </c>
      <c r="F105" s="61"/>
      <c r="G105" s="33">
        <v>45147</v>
      </c>
      <c r="H105" s="37">
        <v>797410751</v>
      </c>
      <c r="I105">
        <v>6</v>
      </c>
      <c r="J105" t="str">
        <f>IFERROR(VLOOKUP(Kontoutstkrift[[#This Row],[Prosjekt]],Prosjekter[#All],2),"Feil")</f>
        <v>Rasespesial</v>
      </c>
      <c r="K105">
        <v>35</v>
      </c>
      <c r="M105" s="82" t="s">
        <v>176</v>
      </c>
    </row>
    <row r="106" spans="1:15" x14ac:dyDescent="0.3">
      <c r="A106" s="47">
        <v>45148</v>
      </c>
      <c r="B106" s="34">
        <v>45148</v>
      </c>
      <c r="C106" s="45" t="s">
        <v>142</v>
      </c>
      <c r="D106" s="45"/>
      <c r="E106" s="74"/>
      <c r="F106" s="73">
        <v>982.5</v>
      </c>
      <c r="G106" s="25">
        <v>45148</v>
      </c>
      <c r="H106" s="37">
        <v>797494098</v>
      </c>
      <c r="I106">
        <v>6</v>
      </c>
      <c r="J106" t="str">
        <f>IFERROR(VLOOKUP(Kontoutstkrift[[#This Row],[Prosjekt]],Prosjekter[#All],2),"Feil")</f>
        <v>Rasespesial</v>
      </c>
      <c r="M106" s="81"/>
    </row>
    <row r="107" spans="1:15" x14ac:dyDescent="0.3">
      <c r="A107" s="47">
        <v>45147</v>
      </c>
      <c r="B107" s="34">
        <v>45149</v>
      </c>
      <c r="C107" s="42" t="s">
        <v>143</v>
      </c>
      <c r="D107" s="42"/>
      <c r="E107" s="74">
        <v>546</v>
      </c>
      <c r="F107" s="69"/>
      <c r="G107" s="24">
        <v>45149</v>
      </c>
      <c r="H107" s="37">
        <v>785113319</v>
      </c>
      <c r="I107">
        <v>6</v>
      </c>
      <c r="J107" t="str">
        <f>IFERROR(VLOOKUP(Kontoutstkrift[[#This Row],[Prosjekt]],Prosjekter[#All],2),"Feil")</f>
        <v>Rasespesial</v>
      </c>
      <c r="K107">
        <v>34</v>
      </c>
      <c r="M107" s="82" t="s">
        <v>176</v>
      </c>
      <c r="N107" s="6"/>
    </row>
    <row r="108" spans="1:15" x14ac:dyDescent="0.3">
      <c r="A108" s="47">
        <v>45146</v>
      </c>
      <c r="B108" s="34">
        <v>45149</v>
      </c>
      <c r="C108" s="49" t="s">
        <v>144</v>
      </c>
      <c r="D108" s="49"/>
      <c r="E108" s="74">
        <v>1019</v>
      </c>
      <c r="F108" s="71"/>
      <c r="G108" s="52">
        <v>45149</v>
      </c>
      <c r="H108" s="37">
        <v>785113318</v>
      </c>
      <c r="I108">
        <v>20</v>
      </c>
      <c r="J108" t="str">
        <f>IFERROR(VLOOKUP(Kontoutstkrift[[#This Row],[Prosjekt]],Prosjekter[#All],2),"Feil")</f>
        <v>Lager</v>
      </c>
      <c r="K108">
        <v>34</v>
      </c>
      <c r="M108" s="82" t="s">
        <v>176</v>
      </c>
      <c r="N108" s="6"/>
    </row>
    <row r="109" spans="1:15" x14ac:dyDescent="0.3">
      <c r="A109" s="47">
        <v>45149</v>
      </c>
      <c r="B109" s="34">
        <v>45149</v>
      </c>
      <c r="C109" s="45" t="s">
        <v>145</v>
      </c>
      <c r="D109" s="45"/>
      <c r="E109" s="74"/>
      <c r="F109" s="73">
        <v>3733.5</v>
      </c>
      <c r="G109" s="25">
        <v>45149</v>
      </c>
      <c r="H109" s="37">
        <v>797494599</v>
      </c>
      <c r="I109">
        <v>6</v>
      </c>
      <c r="J109" t="str">
        <f>IFERROR(VLOOKUP(Kontoutstkrift[[#This Row],[Prosjekt]],Prosjekter[#All],2),"Feil")</f>
        <v>Rasespesial</v>
      </c>
      <c r="M109" s="81"/>
    </row>
    <row r="110" spans="1:15" x14ac:dyDescent="0.3">
      <c r="A110" s="47">
        <v>45152</v>
      </c>
      <c r="B110" s="34">
        <v>45152</v>
      </c>
      <c r="C110" s="42" t="s">
        <v>146</v>
      </c>
      <c r="D110" s="42"/>
      <c r="E110" s="74"/>
      <c r="F110" s="69">
        <v>2652.75</v>
      </c>
      <c r="G110" s="24">
        <v>45152</v>
      </c>
      <c r="H110" s="37">
        <v>797494181</v>
      </c>
      <c r="I110">
        <v>6</v>
      </c>
      <c r="J110" t="str">
        <f>IFERROR(VLOOKUP(Kontoutstkrift[[#This Row],[Prosjekt]],Prosjekter[#All],2),"Feil")</f>
        <v>Rasespesial</v>
      </c>
      <c r="M110" s="81"/>
    </row>
    <row r="111" spans="1:15" x14ac:dyDescent="0.3">
      <c r="A111" s="47">
        <v>45151</v>
      </c>
      <c r="B111" s="34">
        <v>45153</v>
      </c>
      <c r="C111" s="48" t="s">
        <v>147</v>
      </c>
      <c r="D111" s="48"/>
      <c r="E111" s="74">
        <v>128</v>
      </c>
      <c r="F111" s="71"/>
      <c r="G111" s="52">
        <v>45153</v>
      </c>
      <c r="H111" s="37">
        <v>785113760</v>
      </c>
      <c r="I111">
        <v>6</v>
      </c>
      <c r="J111" t="str">
        <f>IFERROR(VLOOKUP(Kontoutstkrift[[#This Row],[Prosjekt]],Prosjekter[#All],2),"Feil")</f>
        <v>Rasespesial</v>
      </c>
      <c r="K111">
        <v>34</v>
      </c>
      <c r="M111" s="82" t="s">
        <v>176</v>
      </c>
      <c r="N111" s="6" t="s">
        <v>178</v>
      </c>
    </row>
    <row r="112" spans="1:15" x14ac:dyDescent="0.3">
      <c r="A112" s="47">
        <v>45151</v>
      </c>
      <c r="B112" s="34">
        <v>45153</v>
      </c>
      <c r="C112" s="35" t="s">
        <v>148</v>
      </c>
      <c r="D112" s="35"/>
      <c r="E112" s="74">
        <v>178</v>
      </c>
      <c r="F112" s="73"/>
      <c r="G112" s="25">
        <v>45153</v>
      </c>
      <c r="H112" s="37">
        <v>785113761</v>
      </c>
      <c r="I112">
        <v>6</v>
      </c>
      <c r="J112" t="str">
        <f>IFERROR(VLOOKUP(Kontoutstkrift[[#This Row],[Prosjekt]],Prosjekter[#All],2),"Feil")</f>
        <v>Rasespesial</v>
      </c>
      <c r="K112">
        <v>34</v>
      </c>
      <c r="M112" s="82" t="s">
        <v>176</v>
      </c>
      <c r="N112" s="6" t="s">
        <v>178</v>
      </c>
    </row>
    <row r="113" spans="1:14" x14ac:dyDescent="0.3">
      <c r="A113" s="47">
        <v>45149</v>
      </c>
      <c r="B113" s="34">
        <v>45153</v>
      </c>
      <c r="C113" s="42" t="s">
        <v>149</v>
      </c>
      <c r="D113" s="42"/>
      <c r="E113" s="74">
        <v>920.45</v>
      </c>
      <c r="F113" s="69"/>
      <c r="G113" s="24">
        <v>45153</v>
      </c>
      <c r="H113" s="37">
        <v>785113759</v>
      </c>
      <c r="I113">
        <v>6</v>
      </c>
      <c r="J113" t="str">
        <f>IFERROR(VLOOKUP(Kontoutstkrift[[#This Row],[Prosjekt]],Prosjekter[#All],2),"Feil")</f>
        <v>Rasespesial</v>
      </c>
      <c r="K113">
        <v>34</v>
      </c>
      <c r="M113" s="82" t="s">
        <v>176</v>
      </c>
      <c r="N113" s="6" t="s">
        <v>178</v>
      </c>
    </row>
    <row r="114" spans="1:14" x14ac:dyDescent="0.3">
      <c r="A114" s="47">
        <v>45149</v>
      </c>
      <c r="B114" s="34">
        <v>45153</v>
      </c>
      <c r="C114" s="49" t="s">
        <v>150</v>
      </c>
      <c r="D114" s="49"/>
      <c r="E114" s="74">
        <v>3988.75</v>
      </c>
      <c r="F114" s="63"/>
      <c r="G114" s="33">
        <v>45153</v>
      </c>
      <c r="H114" s="37">
        <v>785113758</v>
      </c>
      <c r="I114">
        <v>6</v>
      </c>
      <c r="J114" t="str">
        <f>IFERROR(VLOOKUP(Kontoutstkrift[[#This Row],[Prosjekt]],Prosjekter[#All],2),"Feil")</f>
        <v>Rasespesial</v>
      </c>
      <c r="K114">
        <v>34</v>
      </c>
      <c r="M114" s="82" t="s">
        <v>176</v>
      </c>
      <c r="N114" s="6" t="s">
        <v>178</v>
      </c>
    </row>
    <row r="115" spans="1:14" x14ac:dyDescent="0.3">
      <c r="A115" s="47">
        <v>45153</v>
      </c>
      <c r="B115" s="34">
        <v>45153</v>
      </c>
      <c r="C115" s="48" t="s">
        <v>151</v>
      </c>
      <c r="D115" s="48"/>
      <c r="E115" s="74"/>
      <c r="F115" s="61">
        <v>1828.42</v>
      </c>
      <c r="G115" s="33">
        <v>45153</v>
      </c>
      <c r="H115" s="37">
        <v>797494790</v>
      </c>
      <c r="I115">
        <v>6</v>
      </c>
      <c r="J115" t="str">
        <f>IFERROR(VLOOKUP(Kontoutstkrift[[#This Row],[Prosjekt]],Prosjekter[#All],2),"Feil")</f>
        <v>Rasespesial</v>
      </c>
      <c r="M115" s="81"/>
    </row>
    <row r="116" spans="1:14" x14ac:dyDescent="0.3">
      <c r="A116" s="47">
        <v>45153</v>
      </c>
      <c r="B116" s="34">
        <v>45153</v>
      </c>
      <c r="C116" s="49" t="s">
        <v>152</v>
      </c>
      <c r="D116" s="49"/>
      <c r="E116" s="74"/>
      <c r="F116" s="61">
        <v>2463.12</v>
      </c>
      <c r="G116" s="33">
        <v>45153</v>
      </c>
      <c r="H116" s="37">
        <v>797494785</v>
      </c>
      <c r="I116">
        <v>6</v>
      </c>
      <c r="J116" t="str">
        <f>IFERROR(VLOOKUP(Kontoutstkrift[[#This Row],[Prosjekt]],Prosjekter[#All],2),"Feil")</f>
        <v>Rasespesial</v>
      </c>
      <c r="M116" s="81"/>
    </row>
    <row r="117" spans="1:14" x14ac:dyDescent="0.3">
      <c r="A117" s="47">
        <v>45153</v>
      </c>
      <c r="B117" s="34">
        <v>45153</v>
      </c>
      <c r="C117" s="49" t="s">
        <v>153</v>
      </c>
      <c r="D117" s="49"/>
      <c r="E117" s="74"/>
      <c r="F117" s="61">
        <v>7491.54</v>
      </c>
      <c r="G117" s="33">
        <v>45153</v>
      </c>
      <c r="H117" s="37">
        <v>797494783</v>
      </c>
      <c r="I117">
        <v>6</v>
      </c>
      <c r="J117" t="str">
        <f>IFERROR(VLOOKUP(Kontoutstkrift[[#This Row],[Prosjekt]],Prosjekter[#All],2),"Feil")</f>
        <v>Rasespesial</v>
      </c>
      <c r="M117" s="81"/>
    </row>
    <row r="118" spans="1:14" x14ac:dyDescent="0.3">
      <c r="A118" s="47">
        <v>45154</v>
      </c>
      <c r="B118" s="34">
        <v>45154</v>
      </c>
      <c r="C118" s="48" t="s">
        <v>154</v>
      </c>
      <c r="D118" s="48"/>
      <c r="E118" s="74">
        <v>3454.01</v>
      </c>
      <c r="F118" s="62"/>
      <c r="G118" s="33">
        <v>45154</v>
      </c>
      <c r="H118" s="37">
        <v>790604098</v>
      </c>
      <c r="I118">
        <v>6</v>
      </c>
      <c r="J118" t="str">
        <f>IFERROR(VLOOKUP(Kontoutstkrift[[#This Row],[Prosjekt]],Prosjekter[#All],2),"Feil")</f>
        <v>Rasespesial</v>
      </c>
      <c r="K118">
        <v>36</v>
      </c>
      <c r="M118" s="82" t="s">
        <v>176</v>
      </c>
      <c r="N118" s="6" t="s">
        <v>177</v>
      </c>
    </row>
    <row r="119" spans="1:14" x14ac:dyDescent="0.3">
      <c r="A119" s="34">
        <v>45156</v>
      </c>
      <c r="B119" s="34">
        <v>45156</v>
      </c>
      <c r="C119" s="45" t="s">
        <v>155</v>
      </c>
      <c r="D119" s="45"/>
      <c r="E119" s="74">
        <v>1665</v>
      </c>
      <c r="F119" s="67"/>
      <c r="G119" s="36">
        <v>45156</v>
      </c>
      <c r="H119" s="37">
        <v>797410521</v>
      </c>
      <c r="I119">
        <v>6</v>
      </c>
      <c r="J119" t="str">
        <f>IFERROR(VLOOKUP(Kontoutstkrift[[#This Row],[Prosjekt]],Prosjekter[#All],2),"Feil")</f>
        <v>Rasespesial</v>
      </c>
      <c r="K119" s="14">
        <v>37</v>
      </c>
      <c r="M119" s="82" t="s">
        <v>176</v>
      </c>
      <c r="N119" s="6"/>
    </row>
    <row r="120" spans="1:14" x14ac:dyDescent="0.3">
      <c r="A120" s="41">
        <v>45156</v>
      </c>
      <c r="B120" s="34">
        <v>45156</v>
      </c>
      <c r="C120" s="42" t="s">
        <v>156</v>
      </c>
      <c r="D120" s="42"/>
      <c r="E120" s="74"/>
      <c r="F120" s="55">
        <v>391.03</v>
      </c>
      <c r="G120" s="43">
        <v>45156</v>
      </c>
      <c r="H120" s="37">
        <v>797494642</v>
      </c>
      <c r="I120">
        <v>6</v>
      </c>
      <c r="J120" t="str">
        <f>IFERROR(VLOOKUP(Kontoutstkrift[[#This Row],[Prosjekt]],Prosjekter[#All],2),"Feil")</f>
        <v>Rasespesial</v>
      </c>
      <c r="K120" s="13"/>
      <c r="M120" s="81"/>
    </row>
    <row r="121" spans="1:14" x14ac:dyDescent="0.3">
      <c r="A121" s="47">
        <v>45156</v>
      </c>
      <c r="B121" s="34">
        <v>45156</v>
      </c>
      <c r="C121" s="48" t="s">
        <v>157</v>
      </c>
      <c r="D121" s="48"/>
      <c r="E121" s="74"/>
      <c r="F121" s="62">
        <v>1903</v>
      </c>
      <c r="G121" s="33">
        <v>45156</v>
      </c>
      <c r="H121" s="37">
        <v>797455677</v>
      </c>
      <c r="I121">
        <v>6</v>
      </c>
      <c r="J121" t="str">
        <f>IFERROR(VLOOKUP(Kontoutstkrift[[#This Row],[Prosjekt]],Prosjekter[#All],2),"Feil")</f>
        <v>Rasespesial</v>
      </c>
      <c r="M121" s="81"/>
    </row>
    <row r="122" spans="1:14" x14ac:dyDescent="0.3">
      <c r="A122" s="34">
        <v>45156</v>
      </c>
      <c r="B122" s="34">
        <v>45156</v>
      </c>
      <c r="C122" s="45" t="s">
        <v>158</v>
      </c>
      <c r="D122" s="45"/>
      <c r="E122" s="74"/>
      <c r="F122" s="67">
        <v>2971</v>
      </c>
      <c r="G122" s="36">
        <v>45156</v>
      </c>
      <c r="H122" s="37">
        <v>797455672</v>
      </c>
      <c r="I122">
        <v>6</v>
      </c>
      <c r="J122" t="str">
        <f>IFERROR(VLOOKUP(Kontoutstkrift[[#This Row],[Prosjekt]],Prosjekter[#All],2),"Feil")</f>
        <v>Rasespesial</v>
      </c>
      <c r="M122" s="81"/>
    </row>
    <row r="123" spans="1:14" x14ac:dyDescent="0.3">
      <c r="A123" s="41">
        <v>45156</v>
      </c>
      <c r="B123" s="34">
        <v>45156</v>
      </c>
      <c r="C123" s="46" t="s">
        <v>159</v>
      </c>
      <c r="D123" s="46"/>
      <c r="E123" s="74"/>
      <c r="F123" s="64">
        <v>3458</v>
      </c>
      <c r="G123" s="43">
        <v>45156</v>
      </c>
      <c r="H123" s="37">
        <v>797455678</v>
      </c>
      <c r="I123">
        <v>6</v>
      </c>
      <c r="J123" t="str">
        <f>IFERROR(VLOOKUP(Kontoutstkrift[[#This Row],[Prosjekt]],Prosjekter[#All],2),"Feil")</f>
        <v>Rasespesial</v>
      </c>
      <c r="M123" s="81"/>
    </row>
    <row r="124" spans="1:14" x14ac:dyDescent="0.3">
      <c r="A124" s="47">
        <v>45156</v>
      </c>
      <c r="B124" s="34">
        <v>45156</v>
      </c>
      <c r="C124" s="49" t="s">
        <v>160</v>
      </c>
      <c r="D124" s="49"/>
      <c r="E124" s="74"/>
      <c r="F124" s="62">
        <v>12161</v>
      </c>
      <c r="G124" s="33">
        <v>45156</v>
      </c>
      <c r="H124" s="37">
        <v>797455679</v>
      </c>
      <c r="I124">
        <v>6</v>
      </c>
      <c r="J124" t="str">
        <f>IFERROR(VLOOKUP(Kontoutstkrift[[#This Row],[Prosjekt]],Prosjekter[#All],2),"Feil")</f>
        <v>Rasespesial</v>
      </c>
      <c r="M124" s="81"/>
    </row>
    <row r="125" spans="1:14" x14ac:dyDescent="0.3">
      <c r="A125" s="34">
        <v>45163</v>
      </c>
      <c r="B125" s="34">
        <v>45166</v>
      </c>
      <c r="C125" s="35" t="s">
        <v>161</v>
      </c>
      <c r="D125" s="35"/>
      <c r="E125" s="74">
        <v>221</v>
      </c>
      <c r="F125" s="62"/>
      <c r="G125" s="36">
        <v>45166</v>
      </c>
      <c r="H125" s="37">
        <v>797410478</v>
      </c>
      <c r="I125">
        <v>9</v>
      </c>
      <c r="J125" t="str">
        <f>IFERROR(VLOOKUP(Kontoutstkrift[[#This Row],[Prosjekt]],Prosjekter[#All],2),"Feil")</f>
        <v>Vannarbeid</v>
      </c>
      <c r="K125">
        <v>38</v>
      </c>
      <c r="M125" s="82" t="s">
        <v>176</v>
      </c>
    </row>
    <row r="126" spans="1:14" x14ac:dyDescent="0.3">
      <c r="A126" s="41">
        <v>45163</v>
      </c>
      <c r="B126" s="34">
        <v>45166</v>
      </c>
      <c r="C126" s="42" t="s">
        <v>162</v>
      </c>
      <c r="D126" s="42"/>
      <c r="E126" s="74">
        <v>450</v>
      </c>
      <c r="F126" s="62"/>
      <c r="G126" s="43">
        <v>45166</v>
      </c>
      <c r="H126" s="37">
        <v>797410702</v>
      </c>
      <c r="I126">
        <v>9</v>
      </c>
      <c r="J126" t="str">
        <f>IFERROR(VLOOKUP(Kontoutstkrift[[#This Row],[Prosjekt]],Prosjekter[#All],2),"Feil")</f>
        <v>Vannarbeid</v>
      </c>
      <c r="K126">
        <v>39</v>
      </c>
      <c r="M126" s="82" t="s">
        <v>176</v>
      </c>
      <c r="N126" s="6"/>
    </row>
    <row r="127" spans="1:14" x14ac:dyDescent="0.3">
      <c r="A127" s="47">
        <v>45163</v>
      </c>
      <c r="B127" s="34">
        <v>45166</v>
      </c>
      <c r="C127" s="49" t="s">
        <v>163</v>
      </c>
      <c r="D127" s="49"/>
      <c r="E127" s="74">
        <v>750</v>
      </c>
      <c r="F127" s="62"/>
      <c r="G127" s="33">
        <v>45166</v>
      </c>
      <c r="H127" s="37">
        <v>797410983</v>
      </c>
      <c r="I127">
        <v>17</v>
      </c>
      <c r="J127" t="str">
        <f>IFERROR(VLOOKUP(Kontoutstkrift[[#This Row],[Prosjekt]],Prosjekter[#All],2),"Feil")</f>
        <v>Reklamekoster</v>
      </c>
      <c r="K127">
        <v>40</v>
      </c>
      <c r="M127" s="82" t="s">
        <v>176</v>
      </c>
    </row>
    <row r="128" spans="1:14" x14ac:dyDescent="0.3">
      <c r="A128" s="34">
        <v>45163</v>
      </c>
      <c r="B128" s="34">
        <v>45166</v>
      </c>
      <c r="C128" s="45" t="s">
        <v>164</v>
      </c>
      <c r="D128" s="45"/>
      <c r="E128" s="74">
        <v>9536.25</v>
      </c>
      <c r="F128" s="62"/>
      <c r="G128" s="36">
        <v>45166</v>
      </c>
      <c r="H128" s="37">
        <v>797410587</v>
      </c>
      <c r="I128">
        <v>20</v>
      </c>
      <c r="J128" t="str">
        <f>IFERROR(VLOOKUP(Kontoutstkrift[[#This Row],[Prosjekt]],Prosjekter[#All],2),"Feil")</f>
        <v>Lager</v>
      </c>
      <c r="K128">
        <v>41</v>
      </c>
      <c r="M128" s="82" t="s">
        <v>176</v>
      </c>
    </row>
    <row r="129" spans="1:14" x14ac:dyDescent="0.3">
      <c r="A129" s="41">
        <v>45167</v>
      </c>
      <c r="B129" s="34">
        <v>45167</v>
      </c>
      <c r="C129" s="42" t="s">
        <v>165</v>
      </c>
      <c r="D129" s="42"/>
      <c r="E129" s="74">
        <v>681.54</v>
      </c>
      <c r="F129" s="62"/>
      <c r="G129" s="43">
        <v>45167</v>
      </c>
      <c r="H129" s="37">
        <v>790694321</v>
      </c>
      <c r="I129">
        <v>6</v>
      </c>
      <c r="J129" t="str">
        <f>IFERROR(VLOOKUP(Kontoutstkrift[[#This Row],[Prosjekt]],Prosjekter[#All],2),"Feil")</f>
        <v>Rasespesial</v>
      </c>
      <c r="K129">
        <v>42</v>
      </c>
      <c r="M129" s="82" t="s">
        <v>176</v>
      </c>
    </row>
    <row r="130" spans="1:14" ht="14" x14ac:dyDescent="0.3">
      <c r="A130" s="34">
        <v>45169</v>
      </c>
      <c r="B130" s="34">
        <v>45169</v>
      </c>
      <c r="C130" s="42" t="s">
        <v>166</v>
      </c>
      <c r="D130" s="75"/>
      <c r="E130" s="74"/>
      <c r="F130" s="62">
        <v>1320</v>
      </c>
      <c r="G130" s="36">
        <v>45169</v>
      </c>
      <c r="H130" s="37">
        <v>797455309</v>
      </c>
      <c r="I130">
        <v>6</v>
      </c>
      <c r="J130" s="77" t="str">
        <f>IFERROR(VLOOKUP(Kontoutstkrift[[#This Row],[Prosjekt]],Prosjekter[#All],2),"Feil")</f>
        <v>Rasespesial</v>
      </c>
      <c r="L130" s="25"/>
      <c r="M130" s="85"/>
      <c r="N130" s="2"/>
    </row>
    <row r="131" spans="1:14" ht="14" x14ac:dyDescent="0.3">
      <c r="A131" s="38">
        <v>45170</v>
      </c>
      <c r="B131" s="34">
        <v>45170</v>
      </c>
      <c r="C131" s="42" t="s">
        <v>167</v>
      </c>
      <c r="D131" s="76"/>
      <c r="E131" s="74">
        <v>146</v>
      </c>
      <c r="F131" s="62"/>
      <c r="G131" s="40">
        <v>45170</v>
      </c>
      <c r="H131" s="37">
        <v>797476319</v>
      </c>
      <c r="I131">
        <v>19</v>
      </c>
      <c r="J131" s="78" t="str">
        <f>IFERROR(VLOOKUP(Kontoutstkrift[[#This Row],[Prosjekt]],Prosjekter[#All],2),"Feil")</f>
        <v>Div. Kostnader</v>
      </c>
      <c r="L131" s="23"/>
      <c r="M131" s="86"/>
      <c r="N131" s="3"/>
    </row>
    <row r="132" spans="1:14" ht="14" x14ac:dyDescent="0.3">
      <c r="A132" s="38">
        <v>45174</v>
      </c>
      <c r="B132" s="34">
        <v>45174</v>
      </c>
      <c r="C132" s="42" t="s">
        <v>168</v>
      </c>
      <c r="D132" s="76"/>
      <c r="E132" s="74">
        <v>1134</v>
      </c>
      <c r="F132" s="62"/>
      <c r="G132" s="40">
        <v>45174</v>
      </c>
      <c r="H132" s="37">
        <v>797410690</v>
      </c>
      <c r="I132">
        <v>20</v>
      </c>
      <c r="J132" s="79" t="str">
        <f>IFERROR(VLOOKUP(Kontoutstkrift[[#This Row],[Prosjekt]],Prosjekter[#All],2),"Feil")</f>
        <v>Lager</v>
      </c>
      <c r="K132">
        <v>43</v>
      </c>
      <c r="L132" s="23"/>
      <c r="M132" s="82" t="s">
        <v>176</v>
      </c>
      <c r="N132" s="6"/>
    </row>
    <row r="133" spans="1:14" ht="14" x14ac:dyDescent="0.3">
      <c r="A133" s="38">
        <v>45174</v>
      </c>
      <c r="B133" s="34">
        <v>45174</v>
      </c>
      <c r="C133" s="42" t="s">
        <v>169</v>
      </c>
      <c r="D133" s="76"/>
      <c r="E133" s="74"/>
      <c r="F133" s="62">
        <v>391.03</v>
      </c>
      <c r="G133" s="40">
        <v>45174</v>
      </c>
      <c r="H133" s="37">
        <v>797494450</v>
      </c>
      <c r="I133">
        <v>5</v>
      </c>
      <c r="J133" s="79" t="str">
        <f>IFERROR(VLOOKUP(Kontoutstkrift[[#This Row],[Prosjekt]],Prosjekter[#All],2),"Feil")</f>
        <v>Salg</v>
      </c>
      <c r="L133" s="23"/>
      <c r="M133" s="86"/>
      <c r="N133" s="3"/>
    </row>
    <row r="134" spans="1:14" ht="14" x14ac:dyDescent="0.3">
      <c r="A134" s="38">
        <v>45174</v>
      </c>
      <c r="B134" s="34">
        <v>45175</v>
      </c>
      <c r="C134" s="42" t="s">
        <v>53</v>
      </c>
      <c r="D134" s="76"/>
      <c r="E134" s="74">
        <v>353.75</v>
      </c>
      <c r="F134" s="62"/>
      <c r="G134" s="40">
        <v>45175</v>
      </c>
      <c r="H134" s="37">
        <v>785123373</v>
      </c>
      <c r="I134">
        <v>14</v>
      </c>
      <c r="J134" s="79" t="str">
        <f>IFERROR(VLOOKUP(Kontoutstkrift[[#This Row],[Prosjekt]],Prosjekter[#All],2),"Feil")</f>
        <v>Web/ datautgifter</v>
      </c>
      <c r="K134">
        <v>44</v>
      </c>
      <c r="L134" s="23"/>
      <c r="M134" s="82" t="s">
        <v>176</v>
      </c>
      <c r="N134" s="6"/>
    </row>
    <row r="135" spans="1:14" ht="14" x14ac:dyDescent="0.3">
      <c r="A135" s="38">
        <v>45177</v>
      </c>
      <c r="B135" s="34">
        <v>45177</v>
      </c>
      <c r="C135" s="42" t="s">
        <v>170</v>
      </c>
      <c r="D135" s="76"/>
      <c r="E135" s="74">
        <v>140</v>
      </c>
      <c r="F135" s="62"/>
      <c r="G135" s="40">
        <v>45177</v>
      </c>
      <c r="H135" s="37">
        <v>797410186</v>
      </c>
      <c r="I135">
        <v>14</v>
      </c>
      <c r="J135" s="79" t="str">
        <f>IFERROR(VLOOKUP(Kontoutstkrift[[#This Row],[Prosjekt]],Prosjekter[#All],2),"Feil")</f>
        <v>Web/ datautgifter</v>
      </c>
      <c r="K135">
        <v>45</v>
      </c>
      <c r="L135" s="23"/>
      <c r="M135" s="86" t="s">
        <v>176</v>
      </c>
      <c r="N135" s="3"/>
    </row>
    <row r="136" spans="1:14" ht="14" x14ac:dyDescent="0.3">
      <c r="A136" s="38">
        <v>45177</v>
      </c>
      <c r="B136" s="34">
        <v>45177</v>
      </c>
      <c r="C136" s="42" t="s">
        <v>171</v>
      </c>
      <c r="D136" s="76"/>
      <c r="E136" s="74">
        <v>825</v>
      </c>
      <c r="F136" s="62"/>
      <c r="G136" s="40">
        <v>45177</v>
      </c>
      <c r="H136" s="37">
        <v>797410249</v>
      </c>
      <c r="I136">
        <v>14</v>
      </c>
      <c r="J136" s="79" t="str">
        <f>IFERROR(VLOOKUP(Kontoutstkrift[[#This Row],[Prosjekt]],Prosjekter[#All],2),"Feil")</f>
        <v>Web/ datautgifter</v>
      </c>
      <c r="K136">
        <v>46</v>
      </c>
      <c r="L136" s="23"/>
      <c r="M136" s="86" t="s">
        <v>176</v>
      </c>
      <c r="N136" s="3"/>
    </row>
    <row r="137" spans="1:14" ht="14" x14ac:dyDescent="0.3">
      <c r="A137" s="38">
        <v>45184</v>
      </c>
      <c r="B137" s="34">
        <v>45188</v>
      </c>
      <c r="C137" s="42" t="s">
        <v>172</v>
      </c>
      <c r="D137" s="76"/>
      <c r="E137" s="74">
        <v>150</v>
      </c>
      <c r="F137" s="62"/>
      <c r="G137" s="40">
        <v>45188</v>
      </c>
      <c r="H137" s="37">
        <v>785123956</v>
      </c>
      <c r="I137">
        <v>14</v>
      </c>
      <c r="J137" s="79" t="str">
        <f>IFERROR(VLOOKUP(Kontoutstkrift[[#This Row],[Prosjekt]],Prosjekter[#All],2),"Feil")</f>
        <v>Web/ datautgifter</v>
      </c>
      <c r="K137">
        <v>44</v>
      </c>
      <c r="L137" s="23"/>
      <c r="M137" s="86" t="s">
        <v>176</v>
      </c>
      <c r="N137" s="6"/>
    </row>
    <row r="138" spans="1:14" ht="14" x14ac:dyDescent="0.3">
      <c r="A138" s="41">
        <v>45194</v>
      </c>
      <c r="B138" s="34">
        <v>45195</v>
      </c>
      <c r="C138" s="42" t="s">
        <v>173</v>
      </c>
      <c r="D138" s="76"/>
      <c r="E138" s="74">
        <v>2580</v>
      </c>
      <c r="F138" s="62"/>
      <c r="G138" s="43">
        <v>45195</v>
      </c>
      <c r="H138" s="37">
        <v>797410442</v>
      </c>
      <c r="I138">
        <v>9</v>
      </c>
      <c r="J138" s="80" t="str">
        <f>IFERROR(VLOOKUP(Kontoutstkrift[[#This Row],[Prosjekt]],Prosjekter[#All],2),"Feil")</f>
        <v>Vannarbeid</v>
      </c>
      <c r="K138">
        <v>48</v>
      </c>
      <c r="L138" s="24"/>
      <c r="M138" s="87" t="s">
        <v>176</v>
      </c>
      <c r="N138" s="8"/>
    </row>
    <row r="139" spans="1:14" ht="14" x14ac:dyDescent="0.3">
      <c r="A139" s="47">
        <v>45194</v>
      </c>
      <c r="B139" s="34">
        <v>45195</v>
      </c>
      <c r="C139" s="42" t="s">
        <v>174</v>
      </c>
      <c r="D139" s="75"/>
      <c r="E139" s="74">
        <v>3862.5</v>
      </c>
      <c r="F139" s="62"/>
      <c r="G139" s="33">
        <v>45195</v>
      </c>
      <c r="H139" s="37">
        <v>797410594</v>
      </c>
      <c r="I139">
        <v>20</v>
      </c>
      <c r="J139" t="str">
        <f>IFERROR(VLOOKUP(Kontoutstkrift[[#This Row],[Prosjekt]],Prosjekter[#All],2),"Feil")</f>
        <v>Lager</v>
      </c>
      <c r="K139">
        <v>49</v>
      </c>
      <c r="M139" s="82" t="s">
        <v>176</v>
      </c>
    </row>
    <row r="140" spans="1:14" ht="14" x14ac:dyDescent="0.3">
      <c r="A140" s="34">
        <v>45197</v>
      </c>
      <c r="B140" s="34">
        <v>45198</v>
      </c>
      <c r="C140" s="42" t="s">
        <v>175</v>
      </c>
      <c r="D140" s="75"/>
      <c r="E140" s="74">
        <v>5810</v>
      </c>
      <c r="F140" s="62"/>
      <c r="G140" s="36">
        <v>45198</v>
      </c>
      <c r="H140" s="37">
        <v>797410454</v>
      </c>
      <c r="I140">
        <v>9</v>
      </c>
      <c r="J140" t="str">
        <f>IFERROR(VLOOKUP(Kontoutstkrift[[#This Row],[Prosjekt]],Prosjekter[#All],2),"Feil")</f>
        <v>Vannarbeid</v>
      </c>
      <c r="K140">
        <v>50</v>
      </c>
      <c r="M140" s="82" t="s">
        <v>176</v>
      </c>
    </row>
    <row r="141" spans="1:14" ht="15.5" x14ac:dyDescent="0.3">
      <c r="A141" s="34">
        <v>45201</v>
      </c>
      <c r="B141" s="34">
        <v>45201</v>
      </c>
      <c r="C141" s="94" t="s">
        <v>179</v>
      </c>
      <c r="D141" s="75"/>
      <c r="E141" s="90">
        <v>19</v>
      </c>
      <c r="F141" s="97"/>
      <c r="G141" s="36">
        <v>45201</v>
      </c>
      <c r="H141" s="37">
        <v>797476930</v>
      </c>
      <c r="I141">
        <v>19</v>
      </c>
      <c r="J141" t="str">
        <f>IFERROR(VLOOKUP(Kontoutstkrift[[#This Row],[Prosjekt]],Prosjekter[#All],2),"Feil")</f>
        <v>Div. Kostnader</v>
      </c>
      <c r="M141" s="82"/>
    </row>
    <row r="142" spans="1:14" ht="15.5" x14ac:dyDescent="0.3">
      <c r="A142" s="38">
        <v>45203</v>
      </c>
      <c r="B142" s="38">
        <v>45203</v>
      </c>
      <c r="C142" s="94" t="s">
        <v>184</v>
      </c>
      <c r="D142" s="76"/>
      <c r="E142" s="90"/>
      <c r="F142" s="96">
        <v>990</v>
      </c>
      <c r="G142" s="36">
        <v>45203</v>
      </c>
      <c r="H142" s="89">
        <v>797455054</v>
      </c>
      <c r="I142">
        <v>1</v>
      </c>
      <c r="J142" t="str">
        <f>IFERROR(VLOOKUP(Kontoutstkrift[[#This Row],[Prosjekt]],Prosjekter[#All],2),"Feil")</f>
        <v>Medlemskontigent</v>
      </c>
      <c r="M142" s="82"/>
    </row>
    <row r="143" spans="1:14" ht="15.5" x14ac:dyDescent="0.3">
      <c r="A143" s="38">
        <v>45204</v>
      </c>
      <c r="B143" s="38">
        <v>45205</v>
      </c>
      <c r="C143" s="94" t="s">
        <v>180</v>
      </c>
      <c r="D143" s="75"/>
      <c r="E143" s="90">
        <v>353.75</v>
      </c>
      <c r="F143" s="96"/>
      <c r="G143" s="36">
        <v>45205</v>
      </c>
      <c r="H143" s="89">
        <v>785123493</v>
      </c>
      <c r="I143">
        <v>14</v>
      </c>
      <c r="J143" t="str">
        <f>IFERROR(VLOOKUP(Kontoutstkrift[[#This Row],[Prosjekt]],Prosjekter[#All],2),"Feil")</f>
        <v>Web/ datautgifter</v>
      </c>
      <c r="K143">
        <v>51</v>
      </c>
      <c r="M143" s="82" t="s">
        <v>176</v>
      </c>
      <c r="N143" s="6"/>
    </row>
    <row r="144" spans="1:14" ht="15.5" x14ac:dyDescent="0.3">
      <c r="A144" s="38">
        <v>45206</v>
      </c>
      <c r="B144" s="38">
        <v>45209</v>
      </c>
      <c r="C144" s="94" t="s">
        <v>181</v>
      </c>
      <c r="D144" s="75"/>
      <c r="E144" s="90">
        <v>1200</v>
      </c>
      <c r="F144" s="96"/>
      <c r="G144" s="36">
        <v>45209</v>
      </c>
      <c r="H144" s="89">
        <v>785123932</v>
      </c>
      <c r="I144">
        <v>14</v>
      </c>
      <c r="J144" t="str">
        <f>IFERROR(VLOOKUP(Kontoutstkrift[[#This Row],[Prosjekt]],Prosjekter[#All],2),"Feil")</f>
        <v>Web/ datautgifter</v>
      </c>
      <c r="K144">
        <v>51</v>
      </c>
      <c r="M144" s="82" t="s">
        <v>176</v>
      </c>
      <c r="N144" s="6"/>
    </row>
    <row r="145" spans="1:14" ht="15.5" x14ac:dyDescent="0.3">
      <c r="A145" s="38">
        <v>45211</v>
      </c>
      <c r="B145" s="38">
        <v>45212</v>
      </c>
      <c r="C145" s="94" t="s">
        <v>185</v>
      </c>
      <c r="D145" s="76"/>
      <c r="E145" s="90">
        <v>1378.6</v>
      </c>
      <c r="F145" s="96"/>
      <c r="G145" s="36">
        <v>45212</v>
      </c>
      <c r="H145" s="89">
        <v>797410423</v>
      </c>
      <c r="I145">
        <v>15</v>
      </c>
      <c r="J145" t="str">
        <f>IFERROR(VLOOKUP(Kontoutstkrift[[#This Row],[Prosjekt]],Prosjekter[#All],2),"Feil")</f>
        <v>Kurs / Møter</v>
      </c>
      <c r="K145">
        <v>52</v>
      </c>
      <c r="M145" s="82" t="s">
        <v>176</v>
      </c>
      <c r="N145" s="6"/>
    </row>
    <row r="146" spans="1:14" ht="15.5" x14ac:dyDescent="0.3">
      <c r="A146" s="38">
        <v>45212</v>
      </c>
      <c r="B146" s="38">
        <v>45215</v>
      </c>
      <c r="C146" s="94" t="s">
        <v>182</v>
      </c>
      <c r="D146" s="75"/>
      <c r="E146" s="90">
        <v>1134</v>
      </c>
      <c r="F146" s="96"/>
      <c r="G146" s="36">
        <v>45215</v>
      </c>
      <c r="H146" s="89">
        <v>797410097</v>
      </c>
      <c r="I146">
        <v>20</v>
      </c>
      <c r="J146" t="str">
        <f>IFERROR(VLOOKUP(Kontoutstkrift[[#This Row],[Prosjekt]],Prosjekter[#All],2),"Feil")</f>
        <v>Lager</v>
      </c>
      <c r="K146">
        <v>53</v>
      </c>
      <c r="M146" s="82" t="s">
        <v>176</v>
      </c>
    </row>
    <row r="147" spans="1:14" ht="15.5" x14ac:dyDescent="0.3">
      <c r="A147" s="38">
        <v>45217</v>
      </c>
      <c r="B147" s="38">
        <v>45217</v>
      </c>
      <c r="C147" s="94" t="s">
        <v>186</v>
      </c>
      <c r="D147" s="76"/>
      <c r="E147" s="90"/>
      <c r="F147" s="96">
        <v>165</v>
      </c>
      <c r="G147" s="36">
        <v>45217</v>
      </c>
      <c r="H147" s="89">
        <v>797450943</v>
      </c>
      <c r="I147">
        <v>1</v>
      </c>
      <c r="J147" t="str">
        <f>IFERROR(VLOOKUP(Kontoutstkrift[[#This Row],[Prosjekt]],Prosjekter[#All],2),"Feil")</f>
        <v>Medlemskontigent</v>
      </c>
      <c r="M147" s="82"/>
    </row>
    <row r="148" spans="1:14" ht="15.5" x14ac:dyDescent="0.3">
      <c r="A148" s="38">
        <v>45218</v>
      </c>
      <c r="B148" s="38">
        <v>45218</v>
      </c>
      <c r="C148" s="94" t="s">
        <v>183</v>
      </c>
      <c r="D148" s="75"/>
      <c r="E148" s="90">
        <v>23746.720000000001</v>
      </c>
      <c r="F148" s="96"/>
      <c r="G148" s="36">
        <v>45218</v>
      </c>
      <c r="H148" s="89">
        <v>790604291</v>
      </c>
      <c r="I148">
        <v>6</v>
      </c>
      <c r="J148" t="str">
        <f>IFERROR(VLOOKUP(Kontoutstkrift[[#This Row],[Prosjekt]],Prosjekter[#All],2),"Feil")</f>
        <v>Rasespesial</v>
      </c>
      <c r="K148">
        <v>54</v>
      </c>
      <c r="M148" s="82" t="s">
        <v>176</v>
      </c>
      <c r="N148" s="6"/>
    </row>
    <row r="149" spans="1:14" ht="15.5" x14ac:dyDescent="0.3">
      <c r="A149" s="38">
        <v>45219</v>
      </c>
      <c r="B149" s="38">
        <v>45219</v>
      </c>
      <c r="C149" s="94" t="s">
        <v>187</v>
      </c>
      <c r="D149" s="76"/>
      <c r="E149" s="90">
        <v>2439</v>
      </c>
      <c r="F149" s="96"/>
      <c r="G149" s="36">
        <v>45219</v>
      </c>
      <c r="H149" s="89">
        <v>797410368</v>
      </c>
      <c r="I149">
        <v>18</v>
      </c>
      <c r="J149" t="str">
        <f>IFERROR(VLOOKUP(Kontoutstkrift[[#This Row],[Prosjekt]],Prosjekter[#All],2),"Feil")</f>
        <v>Forsirking</v>
      </c>
      <c r="K149">
        <v>55</v>
      </c>
      <c r="M149" s="82" t="s">
        <v>176</v>
      </c>
    </row>
    <row r="150" spans="1:14" ht="15.5" x14ac:dyDescent="0.3">
      <c r="A150" s="38">
        <v>45222</v>
      </c>
      <c r="B150" s="38">
        <v>45223</v>
      </c>
      <c r="C150" s="94" t="s">
        <v>188</v>
      </c>
      <c r="D150" s="76"/>
      <c r="E150" s="90">
        <v>3300</v>
      </c>
      <c r="F150" s="96"/>
      <c r="G150" s="36">
        <v>45223</v>
      </c>
      <c r="H150" s="89">
        <v>797410803</v>
      </c>
      <c r="I150">
        <v>14</v>
      </c>
      <c r="J150" t="str">
        <f>IFERROR(VLOOKUP(Kontoutstkrift[[#This Row],[Prosjekt]],Prosjekter[#All],2),"Feil")</f>
        <v>Web/ datautgifter</v>
      </c>
      <c r="K150">
        <v>56</v>
      </c>
      <c r="M150" s="82" t="s">
        <v>176</v>
      </c>
    </row>
    <row r="151" spans="1:14" ht="15.5" x14ac:dyDescent="0.3">
      <c r="A151" s="38">
        <v>45219</v>
      </c>
      <c r="B151" s="38">
        <v>45223</v>
      </c>
      <c r="C151" s="94" t="s">
        <v>189</v>
      </c>
      <c r="D151" s="76"/>
      <c r="E151" s="90">
        <v>4985</v>
      </c>
      <c r="F151" s="96"/>
      <c r="G151" s="36">
        <v>45223</v>
      </c>
      <c r="H151" s="89">
        <v>785113206</v>
      </c>
      <c r="I151">
        <v>15</v>
      </c>
      <c r="J151" t="str">
        <f>IFERROR(VLOOKUP(Kontoutstkrift[[#This Row],[Prosjekt]],Prosjekter[#All],2),"Feil")</f>
        <v>Kurs / Møter</v>
      </c>
      <c r="K151">
        <v>51</v>
      </c>
      <c r="M151" s="82" t="s">
        <v>176</v>
      </c>
      <c r="N151" s="6"/>
    </row>
    <row r="152" spans="1:14" ht="15.5" x14ac:dyDescent="0.3">
      <c r="A152" s="41">
        <v>45225</v>
      </c>
      <c r="B152" s="41">
        <v>45225</v>
      </c>
      <c r="C152" s="95" t="s">
        <v>190</v>
      </c>
      <c r="D152" s="91"/>
      <c r="E152" s="92"/>
      <c r="F152" s="98">
        <v>165</v>
      </c>
      <c r="G152" s="36">
        <v>45225</v>
      </c>
      <c r="H152" s="93">
        <v>797455822</v>
      </c>
      <c r="I152">
        <v>1</v>
      </c>
      <c r="J152" t="str">
        <f>IFERROR(VLOOKUP(Kontoutstkrift[[#This Row],[Prosjekt]],Prosjekter[#All],2),"Feil")</f>
        <v>Medlemskontigent</v>
      </c>
      <c r="M152" s="82"/>
    </row>
    <row r="153" spans="1:14" x14ac:dyDescent="0.3">
      <c r="A153" s="34">
        <v>45231</v>
      </c>
      <c r="B153" s="34">
        <v>45231</v>
      </c>
      <c r="C153" s="35" t="s">
        <v>191</v>
      </c>
      <c r="D153" s="35"/>
      <c r="E153" s="99">
        <v>267.5</v>
      </c>
      <c r="F153" s="73"/>
      <c r="G153" s="36">
        <v>45231</v>
      </c>
      <c r="H153" s="37">
        <v>797476015</v>
      </c>
      <c r="I153">
        <v>19</v>
      </c>
      <c r="J153" t="str">
        <f>IFERROR(VLOOKUP(Kontoutstkrift[[#This Row],[Prosjekt]],Prosjekter[#All],2),"Feil")</f>
        <v>Div. Kostnader</v>
      </c>
      <c r="M153" s="82"/>
    </row>
    <row r="154" spans="1:14" x14ac:dyDescent="0.3">
      <c r="A154" s="38">
        <v>45235</v>
      </c>
      <c r="B154" s="38">
        <v>45237</v>
      </c>
      <c r="C154" s="44" t="s">
        <v>192</v>
      </c>
      <c r="D154" s="44"/>
      <c r="E154" s="100">
        <v>353.75</v>
      </c>
      <c r="F154" s="101"/>
      <c r="G154" s="40">
        <v>45237</v>
      </c>
      <c r="H154" s="89">
        <v>785123050</v>
      </c>
      <c r="I154">
        <v>14</v>
      </c>
      <c r="J154" t="str">
        <f>IFERROR(VLOOKUP(Kontoutstkrift[[#This Row],[Prosjekt]],Prosjekter[#All],2),"Feil")</f>
        <v>Web/ datautgifter</v>
      </c>
      <c r="K154">
        <v>57</v>
      </c>
      <c r="M154" s="82" t="s">
        <v>176</v>
      </c>
    </row>
    <row r="155" spans="1:14" x14ac:dyDescent="0.3">
      <c r="A155" s="38">
        <v>45236</v>
      </c>
      <c r="B155" s="38">
        <v>45237</v>
      </c>
      <c r="C155" s="39" t="s">
        <v>193</v>
      </c>
      <c r="D155" s="39"/>
      <c r="E155" s="100">
        <v>1648.9</v>
      </c>
      <c r="F155" s="101"/>
      <c r="G155" s="40">
        <v>45237</v>
      </c>
      <c r="H155" s="89">
        <v>797410050</v>
      </c>
      <c r="I155">
        <v>6</v>
      </c>
      <c r="J155" t="str">
        <f>IFERROR(VLOOKUP(Kontoutstkrift[[#This Row],[Prosjekt]],Prosjekter[#All],2),"Feil")</f>
        <v>Rasespesial</v>
      </c>
      <c r="K155">
        <v>58</v>
      </c>
      <c r="M155" s="82" t="s">
        <v>176</v>
      </c>
    </row>
    <row r="156" spans="1:14" x14ac:dyDescent="0.3">
      <c r="A156" s="38">
        <v>45239</v>
      </c>
      <c r="B156" s="38">
        <v>45240</v>
      </c>
      <c r="C156" s="39" t="s">
        <v>194</v>
      </c>
      <c r="D156" s="39"/>
      <c r="E156" s="100">
        <v>14234</v>
      </c>
      <c r="F156" s="101"/>
      <c r="G156" s="40">
        <v>45240</v>
      </c>
      <c r="H156" s="89">
        <v>797420057</v>
      </c>
      <c r="I156">
        <v>6</v>
      </c>
      <c r="J156" t="str">
        <f>IFERROR(VLOOKUP(Kontoutstkrift[[#This Row],[Prosjekt]],Prosjekter[#All],2),"Feil")</f>
        <v>Rasespesial</v>
      </c>
      <c r="K156">
        <v>59</v>
      </c>
      <c r="M156" s="82" t="s">
        <v>176</v>
      </c>
    </row>
    <row r="157" spans="1:14" x14ac:dyDescent="0.3">
      <c r="A157" s="38">
        <v>45240</v>
      </c>
      <c r="B157" s="38">
        <v>45240</v>
      </c>
      <c r="C157" s="39" t="s">
        <v>195</v>
      </c>
      <c r="D157" s="39"/>
      <c r="E157" s="102"/>
      <c r="F157" s="57">
        <v>165</v>
      </c>
      <c r="G157" s="40">
        <v>45240</v>
      </c>
      <c r="H157" s="89">
        <v>797455682</v>
      </c>
      <c r="I157">
        <v>1</v>
      </c>
      <c r="J157" t="str">
        <f>IFERROR(VLOOKUP(Kontoutstkrift[[#This Row],[Prosjekt]],Prosjekter[#All],2),"Feil")</f>
        <v>Medlemskontigent</v>
      </c>
      <c r="M157" s="82"/>
    </row>
    <row r="158" spans="1:14" x14ac:dyDescent="0.3">
      <c r="A158" s="38">
        <v>45240</v>
      </c>
      <c r="B158" s="38">
        <v>45240</v>
      </c>
      <c r="C158" s="39" t="s">
        <v>196</v>
      </c>
      <c r="D158" s="39"/>
      <c r="E158" s="102"/>
      <c r="F158" s="57">
        <v>165</v>
      </c>
      <c r="G158" s="40">
        <v>45240</v>
      </c>
      <c r="H158" s="89">
        <v>797455667</v>
      </c>
      <c r="I158">
        <v>1</v>
      </c>
      <c r="J158" t="str">
        <f>IFERROR(VLOOKUP(Kontoutstkrift[[#This Row],[Prosjekt]],Prosjekter[#All],2),"Feil")</f>
        <v>Medlemskontigent</v>
      </c>
      <c r="M158" s="82"/>
    </row>
    <row r="159" spans="1:14" x14ac:dyDescent="0.3">
      <c r="A159" s="38">
        <v>45249</v>
      </c>
      <c r="B159" s="38">
        <v>45251</v>
      </c>
      <c r="C159" s="39" t="s">
        <v>197</v>
      </c>
      <c r="D159" s="39"/>
      <c r="E159" s="100">
        <v>20</v>
      </c>
      <c r="F159" s="101"/>
      <c r="G159" s="40">
        <v>45251</v>
      </c>
      <c r="H159" s="89">
        <v>785113087</v>
      </c>
      <c r="I159">
        <v>15</v>
      </c>
      <c r="J159" t="str">
        <f>IFERROR(VLOOKUP(Kontoutstkrift[[#This Row],[Prosjekt]],Prosjekter[#All],2),"Feil")</f>
        <v>Kurs / Møter</v>
      </c>
      <c r="K159">
        <v>57</v>
      </c>
      <c r="M159" s="82" t="s">
        <v>176</v>
      </c>
      <c r="N159" s="6"/>
    </row>
    <row r="160" spans="1:14" x14ac:dyDescent="0.3">
      <c r="A160" s="38">
        <v>45248</v>
      </c>
      <c r="B160" s="38">
        <v>45251</v>
      </c>
      <c r="C160" s="44" t="s">
        <v>198</v>
      </c>
      <c r="D160" s="44"/>
      <c r="E160" s="100">
        <v>165</v>
      </c>
      <c r="F160" s="101"/>
      <c r="G160" s="40">
        <v>45251</v>
      </c>
      <c r="H160" s="89">
        <v>785113085</v>
      </c>
      <c r="I160">
        <v>15</v>
      </c>
      <c r="J160" t="str">
        <f>IFERROR(VLOOKUP(Kontoutstkrift[[#This Row],[Prosjekt]],Prosjekter[#All],2),"Feil")</f>
        <v>Kurs / Møter</v>
      </c>
      <c r="K160">
        <v>57</v>
      </c>
      <c r="M160" s="82" t="s">
        <v>176</v>
      </c>
      <c r="N160" s="6"/>
    </row>
    <row r="161" spans="1:14" x14ac:dyDescent="0.3">
      <c r="A161" s="38">
        <v>45248</v>
      </c>
      <c r="B161" s="38">
        <v>45251</v>
      </c>
      <c r="C161" s="44" t="s">
        <v>198</v>
      </c>
      <c r="D161" s="44"/>
      <c r="E161" s="100">
        <v>165</v>
      </c>
      <c r="F161" s="101"/>
      <c r="G161" s="40">
        <v>45251</v>
      </c>
      <c r="H161" s="89">
        <v>785113084</v>
      </c>
      <c r="I161">
        <v>15</v>
      </c>
      <c r="J161" t="str">
        <f>IFERROR(VLOOKUP(Kontoutstkrift[[#This Row],[Prosjekt]],Prosjekter[#All],2),"Feil")</f>
        <v>Kurs / Møter</v>
      </c>
      <c r="K161">
        <v>57</v>
      </c>
      <c r="M161" s="82" t="s">
        <v>176</v>
      </c>
      <c r="N161" s="6"/>
    </row>
    <row r="162" spans="1:14" x14ac:dyDescent="0.3">
      <c r="A162" s="38">
        <v>45247</v>
      </c>
      <c r="B162" s="38">
        <v>45251</v>
      </c>
      <c r="C162" s="44" t="s">
        <v>199</v>
      </c>
      <c r="D162" s="44"/>
      <c r="E162" s="100">
        <v>400</v>
      </c>
      <c r="F162" s="101"/>
      <c r="G162" s="40">
        <v>45251</v>
      </c>
      <c r="H162" s="89">
        <v>785113083</v>
      </c>
      <c r="I162">
        <v>15</v>
      </c>
      <c r="J162" t="str">
        <f>IFERROR(VLOOKUP(Kontoutstkrift[[#This Row],[Prosjekt]],Prosjekter[#All],2),"Feil")</f>
        <v>Kurs / Møter</v>
      </c>
      <c r="K162">
        <v>57</v>
      </c>
      <c r="M162" s="82" t="s">
        <v>176</v>
      </c>
      <c r="N162" s="6"/>
    </row>
    <row r="163" spans="1:14" x14ac:dyDescent="0.3">
      <c r="A163" s="38">
        <v>45249</v>
      </c>
      <c r="B163" s="38">
        <v>45251</v>
      </c>
      <c r="C163" s="44" t="s">
        <v>200</v>
      </c>
      <c r="D163" s="44"/>
      <c r="E163" s="100">
        <v>465</v>
      </c>
      <c r="F163" s="101"/>
      <c r="G163" s="40">
        <v>45251</v>
      </c>
      <c r="H163" s="89">
        <v>785113086</v>
      </c>
      <c r="I163">
        <v>15</v>
      </c>
      <c r="J163" t="str">
        <f>IFERROR(VLOOKUP(Kontoutstkrift[[#This Row],[Prosjekt]],Prosjekter[#All],2),"Feil")</f>
        <v>Kurs / Møter</v>
      </c>
      <c r="K163">
        <v>57</v>
      </c>
      <c r="M163" s="82" t="s">
        <v>176</v>
      </c>
      <c r="N163" s="6"/>
    </row>
    <row r="164" spans="1:14" x14ac:dyDescent="0.3">
      <c r="A164" s="38">
        <v>45247</v>
      </c>
      <c r="B164" s="38">
        <v>45251</v>
      </c>
      <c r="C164" s="44" t="s">
        <v>201</v>
      </c>
      <c r="D164" s="44"/>
      <c r="E164" s="100">
        <v>544</v>
      </c>
      <c r="F164" s="101"/>
      <c r="G164" s="40">
        <v>45251</v>
      </c>
      <c r="H164" s="89">
        <v>785113082</v>
      </c>
      <c r="I164">
        <v>15</v>
      </c>
      <c r="J164" t="str">
        <f>IFERROR(VLOOKUP(Kontoutstkrift[[#This Row],[Prosjekt]],Prosjekter[#All],2),"Feil")</f>
        <v>Kurs / Møter</v>
      </c>
      <c r="K164">
        <v>57</v>
      </c>
      <c r="M164" s="82" t="s">
        <v>176</v>
      </c>
      <c r="N164" s="6"/>
    </row>
    <row r="165" spans="1:14" x14ac:dyDescent="0.3">
      <c r="A165" s="38">
        <v>45249</v>
      </c>
      <c r="B165" s="38">
        <v>45251</v>
      </c>
      <c r="C165" s="44" t="s">
        <v>202</v>
      </c>
      <c r="D165" s="44"/>
      <c r="E165" s="100">
        <v>597</v>
      </c>
      <c r="F165" s="101"/>
      <c r="G165" s="40">
        <v>45251</v>
      </c>
      <c r="H165" s="89">
        <v>785113088</v>
      </c>
      <c r="I165">
        <v>15</v>
      </c>
      <c r="J165" t="str">
        <f>IFERROR(VLOOKUP(Kontoutstkrift[[#This Row],[Prosjekt]],Prosjekter[#All],2),"Feil")</f>
        <v>Kurs / Møter</v>
      </c>
      <c r="K165">
        <v>57</v>
      </c>
      <c r="M165" s="82" t="s">
        <v>176</v>
      </c>
      <c r="N165" s="6"/>
    </row>
    <row r="166" spans="1:14" x14ac:dyDescent="0.3">
      <c r="A166" s="38">
        <v>45254</v>
      </c>
      <c r="B166" s="38">
        <v>45257</v>
      </c>
      <c r="C166" s="39" t="s">
        <v>203</v>
      </c>
      <c r="D166" s="39"/>
      <c r="E166" s="100">
        <v>5405</v>
      </c>
      <c r="F166" s="101"/>
      <c r="G166" s="40">
        <v>45257</v>
      </c>
      <c r="H166" s="89">
        <v>797410511</v>
      </c>
      <c r="I166">
        <v>6</v>
      </c>
      <c r="J166" t="str">
        <f>IFERROR(VLOOKUP(Kontoutstkrift[[#This Row],[Prosjekt]],Prosjekter[#All],2),"Feil")</f>
        <v>Rasespesial</v>
      </c>
      <c r="K166">
        <v>60</v>
      </c>
      <c r="M166" s="82" t="s">
        <v>176</v>
      </c>
    </row>
    <row r="167" spans="1:14" ht="23" x14ac:dyDescent="0.3">
      <c r="A167" s="47" t="s">
        <v>205</v>
      </c>
      <c r="B167" s="47" t="s">
        <v>205</v>
      </c>
      <c r="C167" s="108" t="s">
        <v>206</v>
      </c>
      <c r="D167" s="105"/>
      <c r="E167" s="100">
        <v>36.5</v>
      </c>
      <c r="F167" s="106"/>
      <c r="G167" s="33" t="s">
        <v>205</v>
      </c>
      <c r="H167" s="107">
        <v>797477479</v>
      </c>
      <c r="I167" s="107">
        <v>19</v>
      </c>
      <c r="J167" t="str">
        <f>IFERROR(VLOOKUP(Kontoutstkrift[[#This Row],[Prosjekt]],Prosjekter[#All],2),"Feil")</f>
        <v>Div. Kostnader</v>
      </c>
      <c r="M167" s="81" t="s">
        <v>176</v>
      </c>
    </row>
    <row r="168" spans="1:14" ht="14" x14ac:dyDescent="0.3">
      <c r="A168" s="47" t="s">
        <v>205</v>
      </c>
      <c r="B168" s="47" t="s">
        <v>205</v>
      </c>
      <c r="C168" s="39" t="s">
        <v>207</v>
      </c>
      <c r="D168" s="105"/>
      <c r="E168" s="100"/>
      <c r="F168" s="57">
        <v>330</v>
      </c>
      <c r="G168" s="33" t="s">
        <v>205</v>
      </c>
      <c r="H168" s="107">
        <v>797455230</v>
      </c>
      <c r="I168" s="93">
        <v>1</v>
      </c>
      <c r="J168" t="str">
        <f>IFERROR(VLOOKUP(Kontoutstkrift[[#This Row],[Prosjekt]],Prosjekter[#All],2),"Feil")</f>
        <v>Medlemskontigent</v>
      </c>
      <c r="M168" s="81" t="s">
        <v>176</v>
      </c>
    </row>
    <row r="169" spans="1:14" ht="14" x14ac:dyDescent="0.3">
      <c r="A169" s="47" t="s">
        <v>205</v>
      </c>
      <c r="B169" s="47" t="s">
        <v>208</v>
      </c>
      <c r="C169" s="110" t="s">
        <v>209</v>
      </c>
      <c r="D169" s="105"/>
      <c r="E169" s="100">
        <v>140</v>
      </c>
      <c r="F169" s="106"/>
      <c r="G169" s="33" t="s">
        <v>208</v>
      </c>
      <c r="H169" s="107">
        <v>797410380</v>
      </c>
      <c r="I169" s="93">
        <v>14</v>
      </c>
      <c r="J169" t="str">
        <f>IFERROR(VLOOKUP(Kontoutstkrift[[#This Row],[Prosjekt]],Prosjekter[#All],2),"Feil")</f>
        <v>Web/ datautgifter</v>
      </c>
      <c r="M169" s="81" t="s">
        <v>176</v>
      </c>
    </row>
    <row r="170" spans="1:14" ht="14" x14ac:dyDescent="0.3">
      <c r="A170" s="34" t="s">
        <v>210</v>
      </c>
      <c r="B170" s="34" t="s">
        <v>211</v>
      </c>
      <c r="C170" s="111" t="s">
        <v>212</v>
      </c>
      <c r="D170" s="103"/>
      <c r="E170" s="100">
        <v>725</v>
      </c>
      <c r="F170" s="104"/>
      <c r="G170" s="36" t="s">
        <v>211</v>
      </c>
      <c r="H170" s="37">
        <v>785123082</v>
      </c>
      <c r="I170" s="89">
        <v>14</v>
      </c>
      <c r="J170" t="str">
        <f>IFERROR(VLOOKUP(Kontoutstkrift[[#This Row],[Prosjekt]],Prosjekter[#All],2),"Feil")</f>
        <v>Web/ datautgifter</v>
      </c>
      <c r="M170" s="81" t="s">
        <v>176</v>
      </c>
    </row>
    <row r="171" spans="1:14" ht="23" x14ac:dyDescent="0.3">
      <c r="A171" s="47" t="s">
        <v>213</v>
      </c>
      <c r="B171" s="47" t="s">
        <v>213</v>
      </c>
      <c r="C171" s="110" t="s">
        <v>214</v>
      </c>
      <c r="D171" s="105"/>
      <c r="E171" s="109"/>
      <c r="F171" s="57">
        <v>243</v>
      </c>
      <c r="G171" s="33" t="s">
        <v>213</v>
      </c>
      <c r="H171" s="107">
        <v>797494225</v>
      </c>
      <c r="I171" s="93">
        <v>5</v>
      </c>
      <c r="J171" t="str">
        <f>IFERROR(VLOOKUP(Kontoutstkrift[[#This Row],[Prosjekt]],Prosjekter[#All],2),"Feil")</f>
        <v>Salg</v>
      </c>
      <c r="M171" s="81" t="s">
        <v>176</v>
      </c>
    </row>
    <row r="172" spans="1:14" ht="14" x14ac:dyDescent="0.3">
      <c r="A172" s="47" t="s">
        <v>215</v>
      </c>
      <c r="B172" s="47" t="s">
        <v>215</v>
      </c>
      <c r="C172" s="110" t="s">
        <v>216</v>
      </c>
      <c r="D172" s="105"/>
      <c r="E172" s="100">
        <v>592</v>
      </c>
      <c r="F172" s="106"/>
      <c r="G172" s="33" t="s">
        <v>215</v>
      </c>
      <c r="H172" s="107">
        <v>797410109</v>
      </c>
      <c r="I172" s="93">
        <v>20</v>
      </c>
      <c r="J172" t="str">
        <f>IFERROR(VLOOKUP(Kontoutstkrift[[#This Row],[Prosjekt]],Prosjekter[#All],2),"Feil")</f>
        <v>Lager</v>
      </c>
      <c r="M172" s="81" t="s">
        <v>176</v>
      </c>
    </row>
    <row r="173" spans="1:14" ht="14" x14ac:dyDescent="0.3">
      <c r="A173" s="47" t="s">
        <v>217</v>
      </c>
      <c r="B173" s="47" t="s">
        <v>217</v>
      </c>
      <c r="C173" s="110" t="s">
        <v>218</v>
      </c>
      <c r="D173" s="105"/>
      <c r="E173" s="109"/>
      <c r="F173" s="57">
        <v>165</v>
      </c>
      <c r="G173" s="33" t="s">
        <v>217</v>
      </c>
      <c r="H173" s="107">
        <v>797450779</v>
      </c>
      <c r="I173" s="93">
        <v>1</v>
      </c>
      <c r="J173" t="str">
        <f>IFERROR(VLOOKUP(Kontoutstkrift[[#This Row],[Prosjekt]],Prosjekter[#All],2),"Feil")</f>
        <v>Medlemskontigent</v>
      </c>
      <c r="M173" s="81" t="s">
        <v>176</v>
      </c>
    </row>
    <row r="174" spans="1:14" x14ac:dyDescent="0.3">
      <c r="I174" s="89"/>
    </row>
    <row r="175" spans="1:14" x14ac:dyDescent="0.3">
      <c r="C175" s="10">
        <f>SUM(F8:F173)</f>
        <v>244566.52</v>
      </c>
      <c r="E175" s="10"/>
      <c r="I175" s="89"/>
    </row>
    <row r="176" spans="1:14" x14ac:dyDescent="0.3">
      <c r="C176">
        <f>SUM(E1:E173)</f>
        <v>230631.99</v>
      </c>
      <c r="I176" s="89"/>
    </row>
    <row r="177" spans="9:9" x14ac:dyDescent="0.3">
      <c r="I177" s="89"/>
    </row>
    <row r="178" spans="9:9" x14ac:dyDescent="0.3">
      <c r="I178" s="89"/>
    </row>
    <row r="179" spans="9:9" x14ac:dyDescent="0.3">
      <c r="I179" s="89"/>
    </row>
    <row r="180" spans="9:9" x14ac:dyDescent="0.3">
      <c r="I180" s="89"/>
    </row>
  </sheetData>
  <mergeCells count="8">
    <mergeCell ref="A4:C4"/>
    <mergeCell ref="B6:I6"/>
    <mergeCell ref="B5:I5"/>
    <mergeCell ref="A1:K1"/>
    <mergeCell ref="G3:J3"/>
    <mergeCell ref="A2:D2"/>
    <mergeCell ref="F2:J2"/>
    <mergeCell ref="G4:I4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DA1B1-666C-4E34-8F00-D86AFA7D0001}">
  <dimension ref="B3:D25"/>
  <sheetViews>
    <sheetView topLeftCell="A4" zoomScale="140" zoomScaleNormal="140" workbookViewId="0">
      <selection activeCell="C18" sqref="C18"/>
    </sheetView>
  </sheetViews>
  <sheetFormatPr defaultColWidth="11.59765625" defaultRowHeight="13" x14ac:dyDescent="0.3"/>
  <cols>
    <col min="3" max="3" width="18" bestFit="1" customWidth="1"/>
    <col min="4" max="4" width="19.09765625" bestFit="1" customWidth="1"/>
  </cols>
  <sheetData>
    <row r="3" spans="2:4" x14ac:dyDescent="0.3">
      <c r="B3" t="s">
        <v>4</v>
      </c>
      <c r="C3" t="s">
        <v>9</v>
      </c>
      <c r="D3" t="s">
        <v>10</v>
      </c>
    </row>
    <row r="4" spans="2:4" x14ac:dyDescent="0.3">
      <c r="B4">
        <v>1</v>
      </c>
      <c r="C4" t="s">
        <v>5</v>
      </c>
    </row>
    <row r="5" spans="2:4" x14ac:dyDescent="0.3">
      <c r="B5">
        <v>2</v>
      </c>
      <c r="C5" t="s">
        <v>7</v>
      </c>
    </row>
    <row r="6" spans="2:4" x14ac:dyDescent="0.3">
      <c r="B6">
        <v>3</v>
      </c>
      <c r="C6" t="s">
        <v>6</v>
      </c>
    </row>
    <row r="7" spans="2:4" x14ac:dyDescent="0.3">
      <c r="B7">
        <v>4</v>
      </c>
      <c r="C7" t="s">
        <v>11</v>
      </c>
    </row>
    <row r="8" spans="2:4" x14ac:dyDescent="0.3">
      <c r="B8">
        <v>5</v>
      </c>
      <c r="C8" t="s">
        <v>12</v>
      </c>
    </row>
    <row r="9" spans="2:4" x14ac:dyDescent="0.3">
      <c r="B9">
        <v>5.5</v>
      </c>
      <c r="C9" s="5" t="s">
        <v>24</v>
      </c>
    </row>
    <row r="10" spans="2:4" x14ac:dyDescent="0.3">
      <c r="B10">
        <v>6</v>
      </c>
      <c r="C10" t="s">
        <v>7</v>
      </c>
      <c r="D10" t="s">
        <v>7</v>
      </c>
    </row>
    <row r="11" spans="2:4" x14ac:dyDescent="0.3">
      <c r="B11">
        <v>7</v>
      </c>
      <c r="C11" t="s">
        <v>6</v>
      </c>
      <c r="D11" t="s">
        <v>6</v>
      </c>
    </row>
    <row r="12" spans="2:4" x14ac:dyDescent="0.3">
      <c r="B12">
        <v>8</v>
      </c>
      <c r="C12" t="s">
        <v>13</v>
      </c>
      <c r="D12" t="s">
        <v>13</v>
      </c>
    </row>
    <row r="13" spans="2:4" x14ac:dyDescent="0.3">
      <c r="B13">
        <v>9</v>
      </c>
      <c r="C13" t="s">
        <v>11</v>
      </c>
      <c r="D13" t="s">
        <v>11</v>
      </c>
    </row>
    <row r="14" spans="2:4" x14ac:dyDescent="0.3">
      <c r="B14">
        <v>10</v>
      </c>
      <c r="C14" s="6" t="s">
        <v>43</v>
      </c>
      <c r="D14" s="6" t="s">
        <v>43</v>
      </c>
    </row>
    <row r="15" spans="2:4" x14ac:dyDescent="0.3">
      <c r="B15">
        <v>11</v>
      </c>
      <c r="C15" t="s">
        <v>14</v>
      </c>
      <c r="D15" t="s">
        <v>14</v>
      </c>
    </row>
    <row r="16" spans="2:4" x14ac:dyDescent="0.3">
      <c r="B16">
        <v>12</v>
      </c>
      <c r="C16" t="s">
        <v>15</v>
      </c>
      <c r="D16" t="s">
        <v>15</v>
      </c>
    </row>
    <row r="17" spans="2:4" x14ac:dyDescent="0.3">
      <c r="B17">
        <v>13</v>
      </c>
      <c r="C17" t="s">
        <v>46</v>
      </c>
      <c r="D17" t="s">
        <v>46</v>
      </c>
    </row>
    <row r="18" spans="2:4" x14ac:dyDescent="0.3">
      <c r="B18">
        <v>14</v>
      </c>
      <c r="C18" t="s">
        <v>16</v>
      </c>
      <c r="D18" t="s">
        <v>16</v>
      </c>
    </row>
    <row r="19" spans="2:4" x14ac:dyDescent="0.3">
      <c r="B19">
        <v>15</v>
      </c>
      <c r="C19" t="s">
        <v>17</v>
      </c>
      <c r="D19" t="s">
        <v>17</v>
      </c>
    </row>
    <row r="20" spans="2:4" x14ac:dyDescent="0.3">
      <c r="B20">
        <v>16</v>
      </c>
      <c r="C20" t="s">
        <v>18</v>
      </c>
      <c r="D20" t="s">
        <v>18</v>
      </c>
    </row>
    <row r="21" spans="2:4" x14ac:dyDescent="0.3">
      <c r="B21">
        <v>17</v>
      </c>
      <c r="C21" t="s">
        <v>19</v>
      </c>
      <c r="D21" t="s">
        <v>19</v>
      </c>
    </row>
    <row r="22" spans="2:4" x14ac:dyDescent="0.3">
      <c r="B22">
        <v>18</v>
      </c>
      <c r="C22" t="s">
        <v>20</v>
      </c>
      <c r="D22" t="s">
        <v>20</v>
      </c>
    </row>
    <row r="23" spans="2:4" x14ac:dyDescent="0.3">
      <c r="B23">
        <v>19</v>
      </c>
      <c r="C23" t="s">
        <v>21</v>
      </c>
      <c r="D23" t="s">
        <v>21</v>
      </c>
    </row>
    <row r="24" spans="2:4" x14ac:dyDescent="0.3">
      <c r="B24">
        <v>20</v>
      </c>
      <c r="C24" t="s">
        <v>44</v>
      </c>
      <c r="D24" t="s">
        <v>44</v>
      </c>
    </row>
    <row r="25" spans="2:4" x14ac:dyDescent="0.3">
      <c r="B25">
        <v>21</v>
      </c>
      <c r="C25" t="s">
        <v>23</v>
      </c>
      <c r="D25" t="s">
        <v>23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X M L _ K o n t o u t s t k r i f t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 D a t o < / s t r i n g > < / k e y > < v a l u e > < i n t > 6 5 < / i n t > < / v a l u e > < / i t e m > < i t e m > < k e y > < s t r i n g > K o l o n n e 1 < / s t r i n g > < / k e y > < v a l u e > < i n t > 9 5 < / i n t > < / v a l u e > < / i t e m > < i t e m > < k e y > < s t r i n g > K o l o n n e 2 < / s t r i n g > < / k e y > < v a l u e > < i n t > 9 5 < / i n t > < / v a l u e > < / i t e m > < i t e m > < k e y > < s t r i n g > F o r k l a r e n d e   t e k s t < / s t r i n g > < / k e y > < v a l u e > < i n t > 1 4 5 < / i n t > < / v a l u e > < / i t e m > < i t e m > < k e y > < s t r i n g > K o l o n n e 3 < / s t r i n g > < / k e y > < v a l u e > < i n t > 9 5 < / i n t > < / v a l u e > < / i t e m > < i t e m > < k e y > < s t r i n g > K o l o n n e 4 < / s t r i n g > < / k e y > < v a l u e > < i n t > 9 5 < / i n t > < / v a l u e > < / i t e m > < i t e m > < k e y > < s t r i n g > K o l o n n e 5 < / s t r i n g > < / k e y > < v a l u e > < i n t > 9 5 < / i n t > < / v a l u e > < / i t e m > < i t e m > < k e y > < s t r i n g > U t   a v   k o n t o < / s t r i n g > < / k e y > < v a l u e > < i n t > 1 0 5 < / i n t > < / v a l u e > < / i t e m > < i t e m > < k e y > < s t r i n g > K o l o n n e 6 < / s t r i n g > < / k e y > < v a l u e > < i n t > 9 5 < / i n t > < / v a l u e > < / i t e m > < i t e m > < k e y > < s t r i n g > I n n   p �   k o n t o < / s t r i n g > < / k e y > < v a l u e > < i n t > 1 1 2 < / i n t > < / v a l u e > < / i t e m > < i t e m > < k e y > < s t r i n g > K o l o n n e 7 < / s t r i n g > < / k e y > < v a l u e > < i n t > 9 5 < / i n t > < / v a l u e > < / i t e m > < i t e m > < k e y > < s t r i n g > R e n t e d a t o < / s t r i n g > < / k e y > < v a l u e > < i n t > 1 0 1 < / i n t > < / v a l u e > < / i t e m > < i t e m > < k e y > < s t r i n g > A r k i v r e f . < / s t r i n g > < / k e y > < v a l u e > < i n t > 8 9 < / i n t > < / v a l u e > < / i t e m > < i t e m > < k e y > < s t r i n g > P r o s j e k t < / s t r i n g > < / k e y > < v a l u e > < i n t > 8 7 < / i n t > < / v a l u e > < / i t e m > < / C o l u m n W i d t h s > < C o l u m n D i s p l a y I n d e x > < i t e m > < k e y > < s t r i n g > D a t o < / s t r i n g > < / k e y > < v a l u e > < i n t > 0 < / i n t > < / v a l u e > < / i t e m > < i t e m > < k e y > < s t r i n g > K o l o n n e 1 < / s t r i n g > < / k e y > < v a l u e > < i n t > 1 < / i n t > < / v a l u e > < / i t e m > < i t e m > < k e y > < s t r i n g > K o l o n n e 2 < / s t r i n g > < / k e y > < v a l u e > < i n t > 2 < / i n t > < / v a l u e > < / i t e m > < i t e m > < k e y > < s t r i n g > F o r k l a r e n d e   t e k s t < / s t r i n g > < / k e y > < v a l u e > < i n t > 3 < / i n t > < / v a l u e > < / i t e m > < i t e m > < k e y > < s t r i n g > K o l o n n e 3 < / s t r i n g > < / k e y > < v a l u e > < i n t > 4 < / i n t > < / v a l u e > < / i t e m > < i t e m > < k e y > < s t r i n g > K o l o n n e 4 < / s t r i n g > < / k e y > < v a l u e > < i n t > 5 < / i n t > < / v a l u e > < / i t e m > < i t e m > < k e y > < s t r i n g > K o l o n n e 5 < / s t r i n g > < / k e y > < v a l u e > < i n t > 6 < / i n t > < / v a l u e > < / i t e m > < i t e m > < k e y > < s t r i n g > U t   a v   k o n t o < / s t r i n g > < / k e y > < v a l u e > < i n t > 7 < / i n t > < / v a l u e > < / i t e m > < i t e m > < k e y > < s t r i n g > K o l o n n e 6 < / s t r i n g > < / k e y > < v a l u e > < i n t > 8 < / i n t > < / v a l u e > < / i t e m > < i t e m > < k e y > < s t r i n g > I n n   p �   k o n t o < / s t r i n g > < / k e y > < v a l u e > < i n t > 9 < / i n t > < / v a l u e > < / i t e m > < i t e m > < k e y > < s t r i n g > K o l o n n e 7 < / s t r i n g > < / k e y > < v a l u e > < i n t > 1 0 < / i n t > < / v a l u e > < / i t e m > < i t e m > < k e y > < s t r i n g > R e n t e d a t o < / s t r i n g > < / k e y > < v a l u e > < i n t > 1 1 < / i n t > < / v a l u e > < / i t e m > < i t e m > < k e y > < s t r i n g > A r k i v r e f . < / s t r i n g > < / k e y > < v a l u e > < i n t > 1 2 < / i n t > < / v a l u e > < / i t e m > < i t e m > < k e y > < s t r i n g > P r o s j e k t < / s t r i n g > < / k e y > < v a l u e > < i n t > 1 3 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 K o n t o u t s t k r i f t 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 K o n t o u t s t k r i f t 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 C o l u m n s \ K o l o n n e 1 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 C o l u m n s \ K o l o n n e 2 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 C o l u m n s \ F o r k l a r e n d e   t e k s t 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 C o l u m n s \ K o l o n n e 3 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 C o l u m n s \ K o l o n n e 4 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 C o l u m n s \ K o l o n n e 5 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 C o l u m n s \ U t   a v   k o n t o 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 C o l u m n s \ K o l o n n e 6 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 C o l u m n s \ I n n   p �   k o n t o 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 C o l u m n s \ K o l o n n e 7 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 C o l u m n s \ R e n t e d a t o 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 C o l u m n s \ A r k i v r e f . 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 C o l u m n s \ P r o s j e k t 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 P r o s j e k t e r 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 P r o s j e k t e r 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 C o l u m n s \ I n n t e k t e r 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 C o l u m n s \ U t g i f t e r 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T a b l e X M L _ P r o s j e k t e r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 N r < / s t r i n g > < / k e y > < v a l u e > < i n t > 5 1 < / i n t > < / v a l u e > < / i t e m > < i t e m > < k e y > < s t r i n g > I n n t e k t e r < / s t r i n g > < / k e y > < v a l u e > < i n t > 9 4 < / i n t > < / v a l u e > < / i t e m > < i t e m > < k e y > < s t r i n g > U t g i f t e r < / s t r i n g > < / k e y > < v a l u e > < i n t > 8 3 < / i n t > < / v a l u e > < / i t e m > < / C o l u m n W i d t h s > < C o l u m n D i s p l a y I n d e x > < i t e m > < k e y > < s t r i n g > N r < / s t r i n g > < / k e y > < v a l u e > < i n t > 0 < / i n t > < / v a l u e > < / i t e m > < i t e m > < k e y > < s t r i n g > I n n t e k t e r < / s t r i n g > < / k e y > < v a l u e > < i n t > 1 < / i n t > < / v a l u e > < / i t e m > < i t e m > < k e y > < s t r i n g > U t g i f t e r < / s t r i n g > < / k e y > < v a l u e > < i n t > 2 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5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6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 2 0 2 2 - 0 1 - 2 3 T 2 1 : 4 6 : 3 9 . 9 1 1 1 2 1 + 0 1 : 0 0 < / L a s t P r o c e s s e d T i m e > < / D a t a M o d e l i n g S a n d b o x . S e r i a l i z e d S a n d b o x E r r o r C a c h e > ] ] > < / C u s t o m C o n t e n t > < / G e m i n i > 
</file>

<file path=customXml/item18.xml>��< ? x m l   v e r s i o n = " 1 . 0 "   e n c o d i n g = " U T F - 1 6 " ? > < G e m i n i   x m l n s = " h t t p : / / g e m i n i / p i v o t c u s t o m i z a t i o n / T a b l e O r d e r " > < C u s t o m C o n t e n t > < ! [ C D A T A [ K o n t o u t s t k r i f t , P r o s j e k t e r ] ] > < / C u s t o m C o n t e n t > < / G e m i n i > 
</file>

<file path=customXml/item2.xml>��< ? x m l   v e r s i o n = " 1 . 0 "   e n c o d i n g = " u t f - 1 6 " ? > < D a t a M a s h u p   x m l n s = " h t t p : / / s c h e m a s . m i c r o s o f t . c o m / D a t a M a s h u p " > A A A A A B Q D A A B Q S w M E F A A C A A g A k l 1 W W P R 0 D 3 a k A A A A 9 g A A A B I A H A B D b 2 5 m a W c v U G F j a 2 F n Z S 5 4 b W w g o h g A K K A U A A A A A A A A A A A A A A A A A A A A A A A A A A A A h Y 8 x D o I w G I W v Q r r T l m o M I a U M r p K Y E I 1 r U y o 0 w o + h x X I 3 B 4 / k F c Q o 6 u b 4 v v c N 7 9 2 v N 5 6 N b R N c d G 9 N B y m K M E W B B t W V B q o U D e 4 Y x i g T f C v V S V Y 6 m G S w y W j L F N X O n R N C v P f Y L 3 D X V 4 R R G p F D v i l U r V u J P r L 5 L 4 c G r J O g N B J 8 / x o j G I 7 Y E q 9 Y j C k n M + S 5 g a / A p r 3 P 9 g f y 9 d C 4 o d d C Q 7 g r O J k j J + 8 P 4 g F Q S w M E F A A C A A g A k l 1 W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J d V l g o i k e 4 D g A A A B E A A A A T A B w A R m 9 y b X V s Y X M v U 2 V j d G l v b j E u b S C i G A A o o B Q A A A A A A A A A A A A A A A A A A A A A A A A A A A A r T k 0 u y c z P U w i G 0 I b W A F B L A Q I t A B Q A A g A I A J J d V l j 0 d A 9 2 p A A A A P Y A A A A S A A A A A A A A A A A A A A A A A A A A A A B D b 2 5 m a W c v U G F j a 2 F n Z S 5 4 b W x Q S w E C L Q A U A A I A C A C S X V Z Y D 8 r p q 6 Q A A A D p A A A A E w A A A A A A A A A A A A A A A A D w A A A A W 0 N v b n R l b n R f V H l w Z X N d L n h t b F B L A Q I t A B Q A A g A I A J J d V l g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k 7 c i k 3 F 6 p Q J q u G g f n A D p r A A A A A A I A A A A A A B B m A A A A A Q A A I A A A A F w p z 0 h n e O F Z 2 i o N i a X H M O k y k B p K S E e h m 2 j F Y C V M q e k F A A A A A A 6 A A A A A A g A A I A A A A P + w P B L + N z 7 k y D D M p p + 8 w d R H O I I T 7 E + q G / K D 2 E E 8 1 a 7 y U A A A A A U e b S D 4 4 1 z u i d r j 9 C g 2 4 n y o K 6 R s i i 4 v l r u I M V o C 1 z o x / o / G R / u E 6 v l C G z G 0 H 8 C 2 M 4 C c 6 N l r d 7 o M H L I p a X f i U D T y l h q T S l i 6 Y N r f r H 8 s P E V R Q A A A A L S I d n E E 8 5 I E 7 9 d m p l g k A B i V w W s G a H W K h D H Q w D r 5 r E f U J z + 7 a G S w o f f a O b v Y H Z 5 x c v g p i + z r X 2 3 S p i u r 1 e k q 0 Z A = < / D a t a M a s h u p > 
</file>

<file path=customXml/item3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4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 K o n t o u t s t k r i f t 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 K o n t o u t s t k r i f t 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 M e a s u r e s \ S u m   a v   U t   a v   k o n t o < / K e y > < / D i a g r a m O b j e c t K e y > < D i a g r a m O b j e c t K e y > < K e y > M e a s u r e s \ S u m   a v   U t   a v   k o n t o \ T a g I n f o \ F o r m u l a < / K e y > < / D i a g r a m O b j e c t K e y > < D i a g r a m O b j e c t K e y > < K e y > M e a s u r e s \ S u m   a v   U t   a v   k o n t o \ T a g I n f o \ V a l u e < / K e y > < / D i a g r a m O b j e c t K e y > < D i a g r a m O b j e c t K e y > < K e y > M e a s u r e s \ S u m   a v   I n n   p �   k o n t o < / K e y > < / D i a g r a m O b j e c t K e y > < D i a g r a m O b j e c t K e y > < K e y > M e a s u r e s \ S u m   a v   I n n   p �   k o n t o \ T a g I n f o \ F o r m u l a < / K e y > < / D i a g r a m O b j e c t K e y > < D i a g r a m O b j e c t K e y > < K e y > M e a s u r e s \ S u m   a v   I n n   p �   k o n t o \ T a g I n f o \ V a l u e < / K e y > < / D i a g r a m O b j e c t K e y > < D i a g r a m O b j e c t K e y > < K e y > C o l u m n s \ D a t o < / K e y > < / D i a g r a m O b j e c t K e y > < D i a g r a m O b j e c t K e y > < K e y > C o l u m n s \ K o l o n n e 1 < / K e y > < / D i a g r a m O b j e c t K e y > < D i a g r a m O b j e c t K e y > < K e y > C o l u m n s \ K o l o n n e 2 < / K e y > < / D i a g r a m O b j e c t K e y > < D i a g r a m O b j e c t K e y > < K e y > C o l u m n s \ F o r k l a r e n d e   t e k s t < / K e y > < / D i a g r a m O b j e c t K e y > < D i a g r a m O b j e c t K e y > < K e y > C o l u m n s \ K o l o n n e 3 < / K e y > < / D i a g r a m O b j e c t K e y > < D i a g r a m O b j e c t K e y > < K e y > C o l u m n s \ K o l o n n e 4 < / K e y > < / D i a g r a m O b j e c t K e y > < D i a g r a m O b j e c t K e y > < K e y > C o l u m n s \ K o l o n n e 5 < / K e y > < / D i a g r a m O b j e c t K e y > < D i a g r a m O b j e c t K e y > < K e y > C o l u m n s \ U t   a v   k o n t o < / K e y > < / D i a g r a m O b j e c t K e y > < D i a g r a m O b j e c t K e y > < K e y > C o l u m n s \ K o l o n n e 6 < / K e y > < / D i a g r a m O b j e c t K e y > < D i a g r a m O b j e c t K e y > < K e y > C o l u m n s \ I n n   p �   k o n t o < / K e y > < / D i a g r a m O b j e c t K e y > < D i a g r a m O b j e c t K e y > < K e y > C o l u m n s \ K o l o n n e 7 < / K e y > < / D i a g r a m O b j e c t K e y > < D i a g r a m O b j e c t K e y > < K e y > C o l u m n s \ R e n t e d a t o < / K e y > < / D i a g r a m O b j e c t K e y > < D i a g r a m O b j e c t K e y > < K e y > C o l u m n s \ A r k i v r e f . < / K e y > < / D i a g r a m O b j e c t K e y > < D i a g r a m O b j e c t K e y > < K e y > C o l u m n s \ P r o s j e k t < / K e y > < / D i a g r a m O b j e c t K e y > < D i a g r a m O b j e c t K e y > < K e y > L i n k s \ & l t ; C o l u m n s \ S u m   a v   U t   a v   k o n t o & g t ; - & l t ; M e a s u r e s \ U t   a v   k o n t o & g t ; < / K e y > < / D i a g r a m O b j e c t K e y > < D i a g r a m O b j e c t K e y > < K e y > L i n k s \ & l t ; C o l u m n s \ S u m   a v   U t   a v   k o n t o & g t ; - & l t ; M e a s u r e s \ U t   a v   k o n t o & g t ; \ C O L U M N < / K e y > < / D i a g r a m O b j e c t K e y > < D i a g r a m O b j e c t K e y > < K e y > L i n k s \ & l t ; C o l u m n s \ S u m   a v   U t   a v   k o n t o & g t ; - & l t ; M e a s u r e s \ U t   a v   k o n t o & g t ; \ M E A S U R E < / K e y > < / D i a g r a m O b j e c t K e y > < D i a g r a m O b j e c t K e y > < K e y > L i n k s \ & l t ; C o l u m n s \ S u m   a v   I n n   p �   k o n t o & g t ; - & l t ; M e a s u r e s \ I n n   p �   k o n t o & g t ; < / K e y > < / D i a g r a m O b j e c t K e y > < D i a g r a m O b j e c t K e y > < K e y > L i n k s \ & l t ; C o l u m n s \ S u m   a v   I n n   p �   k o n t o & g t ; - & l t ; M e a s u r e s \ I n n   p �   k o n t o & g t ; \ C O L U M N < / K e y > < / D i a g r a m O b j e c t K e y > < D i a g r a m O b j e c t K e y > < K e y > L i n k s \ & l t ; C o l u m n s \ S u m   a v   I n n   p �   k o n t o & g t ; - & l t ; M e a s u r e s \ I n n   p �   k o n t o & g t ; \ M E A S U R E 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 M e a s u r e s \ S u m   a v   U t   a v   k o n t o < / K e y > < / a : K e y > < a : V a l u e   i : t y p e = " M e a s u r e G r i d N o d e V i e w S t a t e " > < C o l u m n > 7 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  a v   U t   a v   k o n t o \ T a g I n f o \ F o r m u l a 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 a v   U t   a v   k o n t o \ T a g I n f o \ V a l u e 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 a v   I n n   p �   k o n t o < / K e y > < / a : K e y > < a : V a l u e   i : t y p e = " M e a s u r e G r i d N o d e V i e w S t a t e " > < C o l u m n > 9 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  a v   I n n   p �   k o n t o \ T a g I n f o \ F o r m u l a 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 a v   I n n   p �   k o n t o \ T a g I n f o \ V a l u e 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 C o l u m n s \ D a t o 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 C o l u m n s \ K o l o n n e 1 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 C o l u m n s \ K o l o n n e 2 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 C o l u m n s \ F o r k l a r e n d e   t e k s t 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 C o l u m n s \ K o l o n n e 3 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 C o l u m n s \ K o l o n n e 4 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 C o l u m n s \ K o l o n n e 5 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 C o l u m n s \ U t   a v   k o n t o 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 C o l u m n s \ K o l o n n e 6 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 C o l u m n s \ I n n   p �   k o n t o 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 C o l u m n s \ K o l o n n e 7 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 C o l u m n s \ R e n t e d a t o 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 C o l u m n s \ A r k i v r e f . 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 C o l u m n s \ P r o s j e k t 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 L i n k s \ & l t ; C o l u m n s \ S u m   a v   U t   a v   k o n t o & g t ; - & l t ; M e a s u r e s \ U t   a v   k o n t o & g t ; 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  a v   U t   a v   k o n t o & g t ; - & l t ; M e a s u r e s \ U t   a v   k o n t o & g t ; \ C O L U M N 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  a v   U t   a v   k o n t o & g t ; - & l t ; M e a s u r e s \ U t   a v   k o n t o & g t ; \ M E A S U R E 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  a v   I n n   p �   k o n t o & g t ; - & l t ; M e a s u r e s \ I n n   p �   k o n t o & g t ; 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  a v   I n n   p �   k o n t o & g t ; - & l t ; M e a s u r e s \ I n n   p �   k o n t o & g t ; \ C O L U M N 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  a v   I n n   p �   k o n t o & g t ; - & l t ; M e a s u r e s \ I n n   p �   k o n t o & g t ; \ M E A S U R E 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 T a g s \ T a b l e s \ & l t ; T a b l e s \ K o n t o u t s t k r i f t & g t ; < / K e y > < / D i a g r a m O b j e c t K e y > < D i a g r a m O b j e c t K e y > < K e y > D y n a m i c   T a g s \ T a b l e s \ & l t ; T a b l e s \ P r o s j e k t e r & g t ; < / K e y > < / D i a g r a m O b j e c t K e y > < D i a g r a m O b j e c t K e y > < K e y > T a b l e s \ K o n t o u t s t k r i f t < / K e y > < / D i a g r a m O b j e c t K e y > < D i a g r a m O b j e c t K e y > < K e y > T a b l e s \ K o n t o u t s t k r i f t \ C o l u m n s \ D a t o < / K e y > < / D i a g r a m O b j e c t K e y > < D i a g r a m O b j e c t K e y > < K e y > T a b l e s \ K o n t o u t s t k r i f t \ C o l u m n s \ K o l o n n e 1 < / K e y > < / D i a g r a m O b j e c t K e y > < D i a g r a m O b j e c t K e y > < K e y > T a b l e s \ K o n t o u t s t k r i f t \ C o l u m n s \ K o l o n n e 2 < / K e y > < / D i a g r a m O b j e c t K e y > < D i a g r a m O b j e c t K e y > < K e y > T a b l e s \ K o n t o u t s t k r i f t \ C o l u m n s \ F o r k l a r e n d e   t e k s t < / K e y > < / D i a g r a m O b j e c t K e y > < D i a g r a m O b j e c t K e y > < K e y > T a b l e s \ K o n t o u t s t k r i f t \ C o l u m n s \ K o l o n n e 3 < / K e y > < / D i a g r a m O b j e c t K e y > < D i a g r a m O b j e c t K e y > < K e y > T a b l e s \ K o n t o u t s t k r i f t \ C o l u m n s \ K o l o n n e 4 < / K e y > < / D i a g r a m O b j e c t K e y > < D i a g r a m O b j e c t K e y > < K e y > T a b l e s \ K o n t o u t s t k r i f t \ C o l u m n s \ K o l o n n e 5 < / K e y > < / D i a g r a m O b j e c t K e y > < D i a g r a m O b j e c t K e y > < K e y > T a b l e s \ K o n t o u t s t k r i f t \ C o l u m n s \ U t   a v   k o n t o < / K e y > < / D i a g r a m O b j e c t K e y > < D i a g r a m O b j e c t K e y > < K e y > T a b l e s \ K o n t o u t s t k r i f t \ C o l u m n s \ K o l o n n e 6 < / K e y > < / D i a g r a m O b j e c t K e y > < D i a g r a m O b j e c t K e y > < K e y > T a b l e s \ K o n t o u t s t k r i f t \ C o l u m n s \ I n n   p �   k o n t o < / K e y > < / D i a g r a m O b j e c t K e y > < D i a g r a m O b j e c t K e y > < K e y > T a b l e s \ K o n t o u t s t k r i f t \ C o l u m n s \ K o l o n n e 7 < / K e y > < / D i a g r a m O b j e c t K e y > < D i a g r a m O b j e c t K e y > < K e y > T a b l e s \ K o n t o u t s t k r i f t \ C o l u m n s \ R e n t e d a t o < / K e y > < / D i a g r a m O b j e c t K e y > < D i a g r a m O b j e c t K e y > < K e y > T a b l e s \ K o n t o u t s t k r i f t \ C o l u m n s \ A r k i v r e f . < / K e y > < / D i a g r a m O b j e c t K e y > < D i a g r a m O b j e c t K e y > < K e y > T a b l e s \ K o n t o u t s t k r i f t \ C o l u m n s \ P r o s j e k t < / K e y > < / D i a g r a m O b j e c t K e y > < D i a g r a m O b j e c t K e y > < K e y > T a b l e s \ K o n t o u t s t k r i f t \ M e a s u r e s \ S u m   a v   U t   a v   k o n t o < / K e y > < / D i a g r a m O b j e c t K e y > < D i a g r a m O b j e c t K e y > < K e y > T a b l e s \ K o n t o u t s t k r i f t \ S u m   a v   U t   a v   k o n t o \ A d d i t i o n a l   I n f o \ I m p l i c i t   M e a s u r e < / K e y > < / D i a g r a m O b j e c t K e y > < D i a g r a m O b j e c t K e y > < K e y > T a b l e s \ K o n t o u t s t k r i f t \ M e a s u r e s \ S u m   a v   I n n   p �   k o n t o < / K e y > < / D i a g r a m O b j e c t K e y > < D i a g r a m O b j e c t K e y > < K e y > T a b l e s \ K o n t o u t s t k r i f t \ S u m   a v   I n n   p �   k o n t o \ A d d i t i o n a l   I n f o \ I m p l i c i t   M e a s u r e < / K e y > < / D i a g r a m O b j e c t K e y > < D i a g r a m O b j e c t K e y > < K e y > T a b l e s \ P r o s j e k t e r < / K e y > < / D i a g r a m O b j e c t K e y > < D i a g r a m O b j e c t K e y > < K e y > T a b l e s \ P r o s j e k t e r \ C o l u m n s \ N r < / K e y > < / D i a g r a m O b j e c t K e y > < D i a g r a m O b j e c t K e y > < K e y > T a b l e s \ P r o s j e k t e r \ C o l u m n s \ I n n t e k t e r < / K e y > < / D i a g r a m O b j e c t K e y > < D i a g r a m O b j e c t K e y > < K e y > T a b l e s \ P r o s j e k t e r \ C o l u m n s \ U t g i f t e r < / K e y > < / D i a g r a m O b j e c t K e y > < D i a g r a m O b j e c t K e y > < K e y > R e l a t i o n s h i p s \ & l t ; T a b l e s \ K o n t o u t s t k r i f t \ C o l u m n s \ P r o s j e k t & g t ; - & l t ; T a b l e s \ P r o s j e k t e r \ C o l u m n s \ N r & g t ; < / K e y > < / D i a g r a m O b j e c t K e y > < D i a g r a m O b j e c t K e y > < K e y > R e l a t i o n s h i p s \ & l t ; T a b l e s \ K o n t o u t s t k r i f t \ C o l u m n s \ P r o s j e k t & g t ; - & l t ; T a b l e s \ P r o s j e k t e r \ C o l u m n s \ N r & g t ; \ F K < / K e y > < / D i a g r a m O b j e c t K e y > < D i a g r a m O b j e c t K e y > < K e y > R e l a t i o n s h i p s \ & l t ; T a b l e s \ K o n t o u t s t k r i f t \ C o l u m n s \ P r o s j e k t & g t ; - & l t ; T a b l e s \ P r o s j e k t e r \ C o l u m n s \ N r & g t ; \ P K < / K e y > < / D i a g r a m O b j e c t K e y > < D i a g r a m O b j e c t K e y > < K e y > R e l a t i o n s h i p s \ & l t ; T a b l e s \ K o n t o u t s t k r i f t \ C o l u m n s \ P r o s j e k t & g t ; - & l t ; T a b l e s \ P r o s j e k t e r \ C o l u m n s \ N r & g t ; \ C r o s s F i l t e r < / K e y > < / D i a g r a m O b j e c t K e y > < / A l l K e y s > < S e l e c t e d K e y s > < D i a g r a m O b j e c t K e y > < K e y > R e l a t i o n s h i p s \ & l t ; T a b l e s \ K o n t o u t s t k r i f t \ C o l u m n s \ P r o s j e k t & g t ; - & l t ; T a b l e s \ P r o s j e k t e r \ C o l u m n s \ N r & g t ; 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 T a g s \ T a b l e s \ & l t ; T a b l e s \ K o n t o u t s t k r i f t & g t ; 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 T a g s \ T a b l e s \ & l t ; T a b l e s \ P r o s j e k t e r & g t ; 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 T a b l e s \ K o n t o u t s t k r i f t < / K e y > < / a : K e y > < a : V a l u e   i : t y p e = " D i a g r a m D i s p l a y N o d e V i e w S t a t e " > < H e i g h t > 1 5 0 < / H e i g h t > < I s E x p a n d e d > t r u e < / I s E x p a n d e d > < L a y e d O u t > t r u e < / L a y e d O u t > < S c r o l l V e r t i c a l O f f s e t > 2 3 3 . 5 4 9 9 9 9 9 9 9 9 9 9 9 8 < / S c r o l l V e r t i c a l O f f s e t > < W i d t h > 2 0 0 < / W i d t h > < / a : V a l u e > < / a : K e y V a l u e O f D i a g r a m O b j e c t K e y a n y T y p e z b w N T n L X > < a : K e y V a l u e O f D i a g r a m O b j e c t K e y a n y T y p e z b w N T n L X > < a : K e y > < K e y > T a b l e s \ K o n t o u t s t k r i f t \ C o l u m n s \ D a t o 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 T a b l e s \ K o n t o u t s t k r i f t \ C o l u m n s \ K o l o n n e 1 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 T a b l e s \ K o n t o u t s t k r i f t \ C o l u m n s \ K o l o n n e 2 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 T a b l e s \ K o n t o u t s t k r i f t \ C o l u m n s \ F o r k l a r e n d e   t e k s t 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 T a b l e s \ K o n t o u t s t k r i f t \ C o l u m n s \ K o l o n n e 3 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 T a b l e s \ K o n t o u t s t k r i f t \ C o l u m n s \ K o l o n n e 4 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 T a b l e s \ K o n t o u t s t k r i f t \ C o l u m n s \ K o l o n n e 5 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 T a b l e s \ K o n t o u t s t k r i f t \ C o l u m n s \ U t   a v   k o n t o 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 T a b l e s \ K o n t o u t s t k r i f t \ C o l u m n s \ K o l o n n e 6 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 T a b l e s \ K o n t o u t s t k r i f t \ C o l u m n s \ I n n   p �   k o n t o 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 T a b l e s \ K o n t o u t s t k r i f t \ C o l u m n s \ K o l o n n e 7 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 T a b l e s \ K o n t o u t s t k r i f t \ C o l u m n s \ R e n t e d a t o 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 T a b l e s \ K o n t o u t s t k r i f t \ C o l u m n s \ A r k i v r e f . 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 T a b l e s \ K o n t o u t s t k r i f t \ C o l u m n s \ P r o s j e k t 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 T a b l e s \ K o n t o u t s t k r i f t \ M e a s u r e s \ S u m   a v   U t   a v   k o n t o 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 T a b l e s \ K o n t o u t s t k r i f t \ S u m   a v   U t   a v   k o n t o \ A d d i t i o n a l   I n f o \ I m p l i c i t   M e a s u r e 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 T a b l e s \ K o n t o u t s t k r i f t \ M e a s u r e s \ S u m   a v   I n n   p �   k o n t o 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 T a b l e s \ K o n t o u t s t k r i f t \ S u m   a v   I n n   p �   k o n t o \ A d d i t i o n a l   I n f o \ I m p l i c i t   M e a s u r e 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 T a b l e s \ P r o s j e k t e r < / K e y > < / a : K e y > < a : V a l u e   i : t y p e = " D i a g r a m D i s p l a y N o d e V i e w S t a t e " > < H e i g h t > 1 5 0 < / H e i g h t > < I s E x p a n d e d > t r u e < / I s E x p a n d e d > < L a y e d O u t > t r u e < / L a y e d O u t > < L e f t > 3 2 9 . 9 0 3 8 1 0 5 6 7 6 6 5 8 < / L e f t > < T a b I n d e x > 1 < / T a b I n d e x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 T a b l e s \ P r o s j e k t e r \ C o l u m n s \ N r 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 T a b l e s \ P r o s j e k t e r \ C o l u m n s \ I n n t e k t e r 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 T a b l e s \ P r o s j e k t e r \ C o l u m n s \ U t g i f t e r 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 R e l a t i o n s h i p s \ & l t ; T a b l e s \ K o n t o u t s t k r i f t \ C o l u m n s \ P r o s j e k t & g t ; - & l t ; T a b l e s \ P r o s j e k t e r \ C o l u m n s \ N r & g t ; < / K e y > < / a : K e y > < a : V a l u e   i : t y p e = " D i a g r a m D i s p l a y L i n k V i e w S t a t e " > < A u t o m a t i o n P r o p e r t y H e l p e r T e x t > E n d   p o i n t   1 :   ( 2 1 6 , 7 5 ) .   E n d   p o i n t   2 :   ( 3 1 3 , 9 0 3 8 1 0 5 6 7 6 6 6 , 7 5 )   < / A u t o m a t i o n P r o p e r t y H e l p e r T e x t > < I s F o c u s e d > t r u e < / I s F o c u s e d > < L a y e d O u t > t r u e < / L a y e d O u t > < P o i n t s   x m l n s : b = " h t t p : / / s c h e m a s . d a t a c o n t r a c t . o r g / 2 0 0 4 / 0 7 / S y s t e m . W i n d o w s " > < b : P o i n t > < b : _ x > 2 1 6 < / b : _ x > < b : _ y > 7 5 < / b : _ y > < / b : P o i n t > < b : P o i n t > < b : _ x > 3 1 3 . 9 0 3 8 1 0 5 6 7 6 6 5 8 < / b : _ x > < b : _ y > 7 5 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 R e l a t i o n s h i p s \ & l t ; T a b l e s \ K o n t o u t s t k r i f t \ C o l u m n s \ P r o s j e k t & g t ; - & l t ; T a b l e s \ P r o s j e k t e r \ C o l u m n s \ N r & g t ; \ F K 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 2 0 0 < / b : _ x > < b : _ y > 6 7 < / b : _ y > < / L a b e l L o c a t i o n > < L o c a t i o n   x m l n s : b = " h t t p : / / s c h e m a s . d a t a c o n t r a c t . o r g / 2 0 0 4 / 0 7 / S y s t e m . W i n d o w s " > < b : _ x > 2 0 0 < / b : _ x > < b : _ y > 7 5 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 R e l a t i o n s h i p s \ & l t ; T a b l e s \ K o n t o u t s t k r i f t \ C o l u m n s \ P r o s j e k t & g t ; - & l t ; T a b l e s \ P r o s j e k t e r \ C o l u m n s \ N r & g t ; \ P K 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 3 1 3 . 9 0 3 8 1 0 5 6 7 6 6 5 8 < / b : _ x > < b : _ y > 6 7 < / b : _ y > < / L a b e l L o c a t i o n > < L o c a t i o n   x m l n s : b = " h t t p : / / s c h e m a s . d a t a c o n t r a c t . o r g / 2 0 0 4 / 0 7 / S y s t e m . W i n d o w s " > < b : _ x > 3 2 9 . 9 0 3 8 1 0 5 6 7 6 6 5 8 < / b : _ x > < b : _ y > 7 5 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 R e l a t i o n s h i p s \ & l t ; T a b l e s \ K o n t o u t s t k r i f t \ C o l u m n s \ P r o s j e k t & g t ; - & l t ; T a b l e s \ P r o s j e k t e r \ C o l u m n s \ N r & g t ; \ C r o s s F i l t e r 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 2 1 6 < / b : _ x > < b : _ y > 7 5 < / b : _ y > < / b : P o i n t > < b : P o i n t > < b : _ x > 3 1 3 . 9 0 3 8 1 0 5 6 7 6 6 5 8 < / b : _ x > < b : _ y > 7 5 < / b : _ y > < / b : P o i n t > < / P o i n t s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C l i e n t W i n d o w X M L " > < C u s t o m C o n t e n t > < ! [ C D A T A [ K o n t o u t s t k r i f t ] ] > < / C u s t o m C o n t e n t > < / G e m i n i > 
</file>

<file path=customXml/item8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 K o n t o u t s t k r i f t 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 P r o s j e k t e r < / K e y > < V a l u e   x m l n s : a = " h t t p : / / s c h e m a s . d a t a c o n t r a c t . o r g / 2 0 0 4 / 0 7 / M i c r o s o f t . A n a l y s i s S e r v i c e s . C o m m o n " > < a : H a s F o c u s > f a l s e 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4 0 6 ] ] > < / C u s t o m C o n t e n t > < / G e m i n i > 
</file>

<file path=customXml/itemProps1.xml><?xml version="1.0" encoding="utf-8"?>
<ds:datastoreItem xmlns:ds="http://schemas.openxmlformats.org/officeDocument/2006/customXml" ds:itemID="{DC6360B5-5BF4-4D10-BA0A-B576AD677AD9}">
  <ds:schemaRefs/>
</ds:datastoreItem>
</file>

<file path=customXml/itemProps10.xml><?xml version="1.0" encoding="utf-8"?>
<ds:datastoreItem xmlns:ds="http://schemas.openxmlformats.org/officeDocument/2006/customXml" ds:itemID="{B5A217A7-9F28-4DDF-9616-99B16EB20EE7}">
  <ds:schemaRefs/>
</ds:datastoreItem>
</file>

<file path=customXml/itemProps11.xml><?xml version="1.0" encoding="utf-8"?>
<ds:datastoreItem xmlns:ds="http://schemas.openxmlformats.org/officeDocument/2006/customXml" ds:itemID="{120749FD-7270-47AE-AF6C-13F5AD88D4FB}">
  <ds:schemaRefs/>
</ds:datastoreItem>
</file>

<file path=customXml/itemProps12.xml><?xml version="1.0" encoding="utf-8"?>
<ds:datastoreItem xmlns:ds="http://schemas.openxmlformats.org/officeDocument/2006/customXml" ds:itemID="{94277D02-8742-4F8D-9A2E-FD2D62ABC78E}">
  <ds:schemaRefs/>
</ds:datastoreItem>
</file>

<file path=customXml/itemProps13.xml><?xml version="1.0" encoding="utf-8"?>
<ds:datastoreItem xmlns:ds="http://schemas.openxmlformats.org/officeDocument/2006/customXml" ds:itemID="{C378D319-A27B-4918-B8D5-99E17C8B2393}">
  <ds:schemaRefs/>
</ds:datastoreItem>
</file>

<file path=customXml/itemProps14.xml><?xml version="1.0" encoding="utf-8"?>
<ds:datastoreItem xmlns:ds="http://schemas.openxmlformats.org/officeDocument/2006/customXml" ds:itemID="{41E985BD-4B4D-4A53-AD1B-1CCE79C19917}">
  <ds:schemaRefs/>
</ds:datastoreItem>
</file>

<file path=customXml/itemProps15.xml><?xml version="1.0" encoding="utf-8"?>
<ds:datastoreItem xmlns:ds="http://schemas.openxmlformats.org/officeDocument/2006/customXml" ds:itemID="{1B44AE25-3B05-495E-8891-A5A4553C962B}">
  <ds:schemaRefs/>
</ds:datastoreItem>
</file>

<file path=customXml/itemProps16.xml><?xml version="1.0" encoding="utf-8"?>
<ds:datastoreItem xmlns:ds="http://schemas.openxmlformats.org/officeDocument/2006/customXml" ds:itemID="{58664D90-363E-4BEE-80F8-D807AF66E8E1}">
  <ds:schemaRefs/>
</ds:datastoreItem>
</file>

<file path=customXml/itemProps17.xml><?xml version="1.0" encoding="utf-8"?>
<ds:datastoreItem xmlns:ds="http://schemas.openxmlformats.org/officeDocument/2006/customXml" ds:itemID="{6DE34187-263D-4A16-9EE6-969CD94222F8}">
  <ds:schemaRefs/>
</ds:datastoreItem>
</file>

<file path=customXml/itemProps18.xml><?xml version="1.0" encoding="utf-8"?>
<ds:datastoreItem xmlns:ds="http://schemas.openxmlformats.org/officeDocument/2006/customXml" ds:itemID="{5D68723A-09B8-4C7F-B558-EA475AF32C22}">
  <ds:schemaRefs/>
</ds:datastoreItem>
</file>

<file path=customXml/itemProps2.xml><?xml version="1.0" encoding="utf-8"?>
<ds:datastoreItem xmlns:ds="http://schemas.openxmlformats.org/officeDocument/2006/customXml" ds:itemID="{01D1642D-1AE8-45E5-9FCE-00352662125E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5CD8BCED-8280-4439-8CAD-2AA23EEB9526}">
  <ds:schemaRefs/>
</ds:datastoreItem>
</file>

<file path=customXml/itemProps4.xml><?xml version="1.0" encoding="utf-8"?>
<ds:datastoreItem xmlns:ds="http://schemas.openxmlformats.org/officeDocument/2006/customXml" ds:itemID="{8F826F35-03FD-47AF-8D40-1D948BA12B84}">
  <ds:schemaRefs/>
</ds:datastoreItem>
</file>

<file path=customXml/itemProps5.xml><?xml version="1.0" encoding="utf-8"?>
<ds:datastoreItem xmlns:ds="http://schemas.openxmlformats.org/officeDocument/2006/customXml" ds:itemID="{1F832F11-288D-40DC-B773-0C594F2C6338}">
  <ds:schemaRefs/>
</ds:datastoreItem>
</file>

<file path=customXml/itemProps6.xml><?xml version="1.0" encoding="utf-8"?>
<ds:datastoreItem xmlns:ds="http://schemas.openxmlformats.org/officeDocument/2006/customXml" ds:itemID="{E47F5469-1816-4AB2-A794-0AA15067D246}">
  <ds:schemaRefs/>
</ds:datastoreItem>
</file>

<file path=customXml/itemProps7.xml><?xml version="1.0" encoding="utf-8"?>
<ds:datastoreItem xmlns:ds="http://schemas.openxmlformats.org/officeDocument/2006/customXml" ds:itemID="{EC182152-53DD-4D97-A369-F141B2B13F06}">
  <ds:schemaRefs/>
</ds:datastoreItem>
</file>

<file path=customXml/itemProps8.xml><?xml version="1.0" encoding="utf-8"?>
<ds:datastoreItem xmlns:ds="http://schemas.openxmlformats.org/officeDocument/2006/customXml" ds:itemID="{840F3463-DA15-461D-94F0-8F0FAA76A097}">
  <ds:schemaRefs/>
</ds:datastoreItem>
</file>

<file path=customXml/itemProps9.xml><?xml version="1.0" encoding="utf-8"?>
<ds:datastoreItem xmlns:ds="http://schemas.openxmlformats.org/officeDocument/2006/customXml" ds:itemID="{8058D991-0C59-42F3-AC14-E63099B1DBE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Årsrengskap</vt:lpstr>
      <vt:lpstr>2023 bank</vt:lpstr>
      <vt:lpstr>Prosjekter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Kilbane</dc:creator>
  <cp:lastModifiedBy>Nina Kilbane</cp:lastModifiedBy>
  <cp:lastPrinted>2023-02-12T10:57:49Z</cp:lastPrinted>
  <dcterms:created xsi:type="dcterms:W3CDTF">2019-12-12T20:53:00Z</dcterms:created>
  <dcterms:modified xsi:type="dcterms:W3CDTF">2024-03-21T20:20:28Z</dcterms:modified>
</cp:coreProperties>
</file>